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45" activeTab="3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'прил.1'!$A$1:$BL$34</definedName>
    <definedName name="_xlnm.Print_Area" localSheetId="1">'прил.2'!$A$1:$X$34</definedName>
    <definedName name="_xlnm.Print_Area" localSheetId="2">'прил.3'!$A$1:$AM$35</definedName>
    <definedName name="_xlnm.Print_Area" localSheetId="3">'прил.4'!$A$1:$AO$40</definedName>
    <definedName name="_xlnm.Print_Area" localSheetId="4">'прил.5'!$A$1:$I$54</definedName>
  </definedNames>
  <calcPr fullCalcOnLoad="1"/>
</workbook>
</file>

<file path=xl/sharedStrings.xml><?xml version="1.0" encoding="utf-8"?>
<sst xmlns="http://schemas.openxmlformats.org/spreadsheetml/2006/main" count="380" uniqueCount="161">
  <si>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</si>
  <si>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</si>
  <si>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</si>
  <si>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</si>
  <si>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</si>
  <si>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</si>
  <si>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</si>
  <si>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</si>
  <si>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</si>
  <si>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</si>
  <si>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</si>
  <si>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</si>
  <si>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</si>
  <si>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</si>
  <si>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</si>
  <si>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</si>
  <si>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</si>
  <si>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</si>
  <si>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</si>
  <si>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</si>
  <si>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</si>
  <si>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</si>
  <si>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</si>
  <si>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</si>
  <si>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</si>
  <si>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</si>
  <si>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</si>
  <si>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</si>
  <si>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</si>
  <si>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</si>
  <si>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</si>
  <si>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</si>
  <si>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</si>
  <si>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</si>
  <si>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</si>
  <si>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</si>
  <si>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</si>
  <si>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</si>
  <si>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</si>
  <si>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</si>
  <si>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</si>
  <si>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</si>
  <si>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</si>
  <si>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</si>
  <si>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</si>
  <si>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</si>
  <si>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</si>
  <si>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</si>
  <si>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</si>
  <si>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</si>
  <si>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</si>
  <si>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</si>
  <si>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</si>
  <si>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</si>
  <si>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</si>
  <si>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</si>
  <si>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</si>
  <si>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</si>
  <si>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</si>
  <si>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</si>
  <si>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</si>
  <si>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</si>
  <si>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</si>
  <si>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</si>
  <si>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</si>
  <si>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</si>
  <si>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</si>
  <si>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</si>
  <si>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</si>
  <si>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</si>
  <si>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</si>
  <si>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</si>
  <si>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</si>
  <si>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</si>
  <si>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</si>
  <si>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</si>
  <si>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</si>
  <si>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</si>
  <si>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</si>
  <si>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</si>
  <si>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</si>
  <si>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</si>
  <si>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</si>
  <si>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</si>
  <si>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</si>
  <si>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</si>
  <si>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</si>
  <si>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</si>
  <si>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</si>
  <si>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</si>
  <si>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</si>
  <si>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</si>
  <si>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</si>
  <si>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</si>
  <si>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</si>
  <si>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</si>
  <si>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</si>
  <si>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</si>
  <si>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</si>
  <si>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</si>
  <si>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</si>
  <si>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</si>
  <si>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</si>
  <si>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</si>
  <si>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</si>
  <si>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3.1.</t>
  </si>
  <si>
    <t>Приложение  № 5</t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</si>
  <si>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</si>
  <si>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</si>
  <si>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</si>
  <si>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</si>
  <si>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</si>
  <si>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</si>
  <si>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</si>
  <si>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</si>
  <si>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</si>
  <si>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</si>
  <si>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</si>
  <si>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</si>
  <si>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</si>
  <si>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</si>
  <si>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</si>
  <si>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</si>
  <si>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4.</t>
  </si>
  <si>
    <t>3.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</si>
  <si>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</si>
  <si>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</si>
  <si>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</si>
  <si>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</si>
  <si>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</si>
  <si>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</si>
  <si>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</si>
  <si>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</si>
  <si>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</si>
  <si>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2023 год</t>
  </si>
  <si>
    <t>_______                               КУРСКАЯ ОБЛАСТЬ________________________</t>
  </si>
  <si>
    <t>ООО "РЭК"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</si>
  <si>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</si>
  <si>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 </t>
    </r>
  </si>
  <si>
    <t>2024 год</t>
  </si>
  <si>
    <t>1 квартал 
2022 года</t>
  </si>
  <si>
    <t>2 квартал 
2022 года</t>
  </si>
  <si>
    <t>3 квартал 
2022 года</t>
  </si>
  <si>
    <t>4 квартал 
2022 года</t>
  </si>
  <si>
    <t>1 квартал 2022 года</t>
  </si>
  <si>
    <t>2 квартал 2022 года</t>
  </si>
  <si>
    <t>3 квартал 2022 года</t>
  </si>
  <si>
    <t>4 квартал 2022 года</t>
  </si>
  <si>
    <t>L_РЭК.01</t>
  </si>
  <si>
    <t>млн. рублей</t>
  </si>
  <si>
    <t>Утв. план</t>
  </si>
  <si>
    <t>Предложение по корректировке</t>
  </si>
  <si>
    <t>Предложение по корректировке утвержденного плана</t>
  </si>
  <si>
    <t>Предложение по корректировке 
утвержденного плана</t>
  </si>
  <si>
    <t xml:space="preserve">План 
на 01.01.2022 года </t>
  </si>
  <si>
    <t>Предложение по корректировке 
утвержденного плана на 01.01.2022 г.</t>
  </si>
  <si>
    <t xml:space="preserve">Предложение по корректировке утвержденного плана  
2022 года  </t>
  </si>
  <si>
    <t>Итого
(Утвержденный план с учетом предложения по корректировке)</t>
  </si>
  <si>
    <t>Итого
(Предложение по корректировке утвержденного плана)</t>
  </si>
  <si>
    <t>Утвержденный план 
на 01.01.2021 года</t>
  </si>
  <si>
    <t>Предложение по корректировке утвержденного плана 
на 01.01.2021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</si>
</sst>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  <numFmt numFmtId="215" formatCode="#,##0.000000"/>
    <numFmt numFmtId="216" formatCode="_-* #,##0.0\ _р_._-;\-* #,##0.0\ _р_._-;_-* &quot;-&quot;??\ _р_.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5" fillId="0" borderId="0" xfId="56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6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Alignment="1">
      <alignment horizontal="right"/>
      <protection/>
    </xf>
    <xf numFmtId="17" fontId="3" fillId="0" borderId="0" xfId="55" applyNumberFormat="1" applyFont="1" applyFill="1">
      <alignment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49" fontId="11" fillId="0" borderId="15" xfId="55" applyNumberFormat="1" applyFont="1" applyFill="1" applyBorder="1" applyAlignment="1">
      <alignment horizontal="center" vertical="center"/>
      <protection/>
    </xf>
    <xf numFmtId="3" fontId="67" fillId="0" borderId="0" xfId="55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41" fillId="0" borderId="0" xfId="59" applyFont="1" applyFill="1" applyAlignment="1">
      <alignment vertical="center" wrapText="1"/>
      <protection/>
    </xf>
    <xf numFmtId="0" fontId="68" fillId="0" borderId="0" xfId="53" applyFont="1" applyFill="1" applyAlignment="1">
      <alignment horizontal="justify"/>
      <protection/>
    </xf>
    <xf numFmtId="3" fontId="69" fillId="0" borderId="0" xfId="55" applyNumberFormat="1" applyFont="1" applyFill="1" applyAlignment="1">
      <alignment horizontal="center"/>
      <protection/>
    </xf>
    <xf numFmtId="187" fontId="70" fillId="0" borderId="0" xfId="55" applyNumberFormat="1" applyFont="1" applyFill="1">
      <alignment/>
      <protection/>
    </xf>
    <xf numFmtId="186" fontId="3" fillId="0" borderId="0" xfId="55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top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2" fontId="3" fillId="0" borderId="17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1" fontId="3" fillId="33" borderId="10" xfId="58" applyNumberFormat="1" applyFont="1" applyFill="1" applyBorder="1" applyAlignment="1">
      <alignment horizontal="center" vertical="center" wrapText="1"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1" fontId="66" fillId="0" borderId="0" xfId="0" applyNumberFormat="1" applyFont="1" applyFill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8" xfId="58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15" fillId="0" borderId="10" xfId="68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" fontId="3" fillId="0" borderId="10" xfId="58" applyNumberFormat="1" applyFont="1" applyFill="1" applyBorder="1" applyAlignment="1">
      <alignment horizontal="center" vertical="center" wrapText="1"/>
      <protection/>
    </xf>
    <xf numFmtId="196" fontId="66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90" fontId="6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22" xfId="0" applyFont="1" applyFill="1" applyBorder="1" applyAlignment="1">
      <alignment horizontal="left" vertical="center" wrapText="1" indent="1"/>
    </xf>
    <xf numFmtId="2" fontId="7" fillId="0" borderId="24" xfId="0" applyNumberFormat="1" applyFont="1" applyFill="1" applyBorder="1" applyAlignment="1">
      <alignment horizontal="left" vertical="center" wrapText="1"/>
    </xf>
    <xf numFmtId="1" fontId="7" fillId="0" borderId="24" xfId="58" applyNumberFormat="1" applyFont="1" applyFill="1" applyBorder="1" applyAlignment="1">
      <alignment horizontal="center" vertical="center" wrapText="1"/>
      <protection/>
    </xf>
    <xf numFmtId="2" fontId="7" fillId="0" borderId="24" xfId="58" applyNumberFormat="1" applyFont="1" applyFill="1" applyBorder="1" applyAlignment="1">
      <alignment horizontal="center" vertical="center" wrapText="1"/>
      <protection/>
    </xf>
    <xf numFmtId="14" fontId="7" fillId="0" borderId="24" xfId="58" applyNumberFormat="1" applyFont="1" applyFill="1" applyBorder="1" applyAlignment="1">
      <alignment horizontal="center" vertical="center" wrapText="1"/>
      <protection/>
    </xf>
    <xf numFmtId="198" fontId="66" fillId="0" borderId="0" xfId="0" applyNumberFormat="1" applyFont="1" applyFill="1" applyAlignment="1">
      <alignment horizontal="center"/>
    </xf>
    <xf numFmtId="190" fontId="66" fillId="0" borderId="0" xfId="0" applyNumberFormat="1" applyFont="1" applyFill="1" applyAlignment="1">
      <alignment/>
    </xf>
    <xf numFmtId="190" fontId="3" fillId="0" borderId="10" xfId="58" applyNumberFormat="1" applyFont="1" applyFill="1" applyBorder="1" applyAlignment="1">
      <alignment horizontal="center" vertical="center" wrapText="1"/>
      <protection/>
    </xf>
    <xf numFmtId="190" fontId="15" fillId="0" borderId="10" xfId="68" applyNumberFormat="1" applyFont="1" applyFill="1" applyBorder="1" applyAlignment="1">
      <alignment horizontal="center" vertical="center" wrapText="1"/>
    </xf>
    <xf numFmtId="190" fontId="7" fillId="0" borderId="24" xfId="58" applyNumberFormat="1" applyFont="1" applyFill="1" applyBorder="1" applyAlignment="1">
      <alignment horizontal="center" vertical="center" wrapText="1"/>
      <protection/>
    </xf>
    <xf numFmtId="190" fontId="3" fillId="0" borderId="18" xfId="58" applyNumberFormat="1" applyFont="1" applyFill="1" applyBorder="1" applyAlignment="1">
      <alignment horizontal="center" vertical="center" wrapText="1"/>
      <protection/>
    </xf>
    <xf numFmtId="190" fontId="7" fillId="0" borderId="18" xfId="58" applyNumberFormat="1" applyFont="1" applyFill="1" applyBorder="1" applyAlignment="1">
      <alignment horizontal="center" vertical="center" wrapText="1"/>
      <protection/>
    </xf>
    <xf numFmtId="190" fontId="7" fillId="0" borderId="25" xfId="58" applyNumberFormat="1" applyFont="1" applyFill="1" applyBorder="1" applyAlignment="1">
      <alignment horizontal="center" vertical="center" wrapText="1"/>
      <protection/>
    </xf>
    <xf numFmtId="190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190" fontId="3" fillId="0" borderId="18" xfId="0" applyNumberFormat="1" applyFont="1" applyFill="1" applyBorder="1" applyAlignment="1">
      <alignment/>
    </xf>
    <xf numFmtId="190" fontId="3" fillId="0" borderId="18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center" vertical="center"/>
    </xf>
    <xf numFmtId="190" fontId="3" fillId="0" borderId="10" xfId="68" applyNumberFormat="1" applyFont="1" applyFill="1" applyBorder="1" applyAlignment="1">
      <alignment horizontal="center" vertical="center" wrapText="1"/>
    </xf>
    <xf numFmtId="190" fontId="17" fillId="0" borderId="22" xfId="68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190" fontId="7" fillId="0" borderId="22" xfId="0" applyNumberFormat="1" applyFont="1" applyFill="1" applyBorder="1" applyAlignment="1">
      <alignment horizontal="center"/>
    </xf>
    <xf numFmtId="190" fontId="7" fillId="0" borderId="23" xfId="0" applyNumberFormat="1" applyFont="1" applyFill="1" applyBorder="1" applyAlignment="1">
      <alignment horizontal="center"/>
    </xf>
    <xf numFmtId="196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18" xfId="55" applyNumberFormat="1" applyFont="1" applyFill="1" applyBorder="1" applyAlignment="1">
      <alignment horizontal="center" vertical="center" wrapText="1"/>
      <protection/>
    </xf>
    <xf numFmtId="196" fontId="3" fillId="0" borderId="22" xfId="55" applyNumberFormat="1" applyFont="1" applyFill="1" applyBorder="1" applyAlignment="1">
      <alignment horizontal="center" vertical="center" wrapText="1"/>
      <protection/>
    </xf>
    <xf numFmtId="196" fontId="3" fillId="0" borderId="23" xfId="55" applyNumberFormat="1" applyFont="1" applyFill="1" applyBorder="1" applyAlignment="1">
      <alignment horizontal="center" vertical="center" wrapText="1"/>
      <protection/>
    </xf>
    <xf numFmtId="4" fontId="7" fillId="0" borderId="0" xfId="55" applyNumberFormat="1" applyFont="1" applyFill="1">
      <alignment/>
      <protection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 wrapText="1"/>
    </xf>
    <xf numFmtId="196" fontId="7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0" xfId="0" applyNumberFormat="1" applyFont="1" applyFill="1" applyAlignment="1">
      <alignment/>
    </xf>
    <xf numFmtId="0" fontId="19" fillId="0" borderId="0" xfId="58" applyFont="1" applyFill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7" fillId="0" borderId="0" xfId="60" applyFont="1" applyFill="1" applyBorder="1" applyAlignment="1">
      <alignment horizontal="center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8" fillId="0" borderId="0" xfId="53" applyFont="1" applyFill="1" applyAlignment="1">
      <alignment horizontal="center" vertical="center"/>
      <protection/>
    </xf>
    <xf numFmtId="0" fontId="71" fillId="0" borderId="0" xfId="53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textRotation="90" wrapText="1" readingOrder="1"/>
    </xf>
    <xf numFmtId="0" fontId="3" fillId="0" borderId="10" xfId="0" applyFont="1" applyFill="1" applyBorder="1" applyAlignment="1">
      <alignment horizontal="left" vertical="center" textRotation="90" wrapText="1" readingOrder="1"/>
    </xf>
    <xf numFmtId="0" fontId="3" fillId="0" borderId="13" xfId="0" applyFont="1" applyFill="1" applyBorder="1" applyAlignment="1">
      <alignment horizontal="center" vertical="center" textRotation="90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3" fillId="0" borderId="13" xfId="58" applyFont="1" applyFill="1" applyBorder="1" applyAlignment="1">
      <alignment horizontal="center" vertical="center" wrapText="1"/>
      <protection/>
    </xf>
    <xf numFmtId="2" fontId="14" fillId="0" borderId="13" xfId="0" applyNumberFormat="1" applyFont="1" applyFill="1" applyBorder="1" applyAlignment="1">
      <alignment horizontal="center"/>
    </xf>
    <xf numFmtId="1" fontId="3" fillId="0" borderId="12" xfId="58" applyNumberFormat="1" applyFont="1" applyFill="1" applyBorder="1" applyAlignment="1">
      <alignment horizontal="center" vertical="center" wrapText="1"/>
      <protection/>
    </xf>
    <xf numFmtId="2" fontId="3" fillId="0" borderId="12" xfId="58" applyNumberFormat="1" applyFont="1" applyFill="1" applyBorder="1" applyAlignment="1">
      <alignment horizontal="center" vertical="center" wrapText="1"/>
      <protection/>
    </xf>
    <xf numFmtId="190" fontId="3" fillId="0" borderId="12" xfId="58" applyNumberFormat="1" applyFont="1" applyFill="1" applyBorder="1" applyAlignment="1">
      <alignment horizontal="center" vertical="center" wrapText="1"/>
      <protection/>
    </xf>
    <xf numFmtId="14" fontId="3" fillId="0" borderId="12" xfId="58" applyNumberFormat="1" applyFont="1" applyFill="1" applyBorder="1" applyAlignment="1">
      <alignment horizontal="center" vertical="center" wrapText="1"/>
      <protection/>
    </xf>
    <xf numFmtId="190" fontId="3" fillId="0" borderId="27" xfId="58" applyNumberFormat="1" applyFont="1" applyFill="1" applyBorder="1" applyAlignment="1">
      <alignment horizontal="center" vertical="center" wrapText="1"/>
      <protection/>
    </xf>
    <xf numFmtId="1" fontId="3" fillId="0" borderId="22" xfId="58" applyNumberFormat="1" applyFont="1" applyFill="1" applyBorder="1" applyAlignment="1">
      <alignment horizontal="center" vertical="center" wrapText="1"/>
      <protection/>
    </xf>
    <xf numFmtId="2" fontId="7" fillId="0" borderId="22" xfId="58" applyNumberFormat="1" applyFont="1" applyFill="1" applyBorder="1" applyAlignment="1">
      <alignment horizontal="center" vertical="center" wrapText="1"/>
      <protection/>
    </xf>
    <xf numFmtId="190" fontId="3" fillId="0" borderId="22" xfId="58" applyNumberFormat="1" applyFont="1" applyFill="1" applyBorder="1" applyAlignment="1">
      <alignment horizontal="center" vertical="center" wrapText="1"/>
      <protection/>
    </xf>
    <xf numFmtId="14" fontId="3" fillId="0" borderId="22" xfId="58" applyNumberFormat="1" applyFont="1" applyFill="1" applyBorder="1" applyAlignment="1">
      <alignment horizontal="center" vertical="center" wrapText="1"/>
      <protection/>
    </xf>
    <xf numFmtId="2" fontId="3" fillId="0" borderId="22" xfId="58" applyNumberFormat="1" applyFont="1" applyFill="1" applyBorder="1" applyAlignment="1">
      <alignment horizontal="center" vertical="center" wrapText="1"/>
      <protection/>
    </xf>
    <xf numFmtId="190" fontId="7" fillId="0" borderId="23" xfId="58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90" fontId="3" fillId="0" borderId="12" xfId="68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/>
    </xf>
    <xf numFmtId="190" fontId="3" fillId="0" borderId="12" xfId="0" applyNumberFormat="1" applyFont="1" applyFill="1" applyBorder="1" applyAlignment="1">
      <alignment horizontal="center"/>
    </xf>
    <xf numFmtId="190" fontId="3" fillId="0" borderId="2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190" fontId="3" fillId="0" borderId="22" xfId="68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>
      <alignment/>
    </xf>
    <xf numFmtId="190" fontId="3" fillId="0" borderId="22" xfId="0" applyNumberFormat="1" applyFont="1" applyFill="1" applyBorder="1" applyAlignment="1">
      <alignment horizontal="center"/>
    </xf>
    <xf numFmtId="190" fontId="3" fillId="0" borderId="2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/>
    </xf>
    <xf numFmtId="190" fontId="3" fillId="0" borderId="14" xfId="0" applyNumberFormat="1" applyFont="1" applyFill="1" applyBorder="1" applyAlignment="1">
      <alignment/>
    </xf>
    <xf numFmtId="190" fontId="3" fillId="0" borderId="14" xfId="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horizontal="center"/>
    </xf>
    <xf numFmtId="190" fontId="3" fillId="0" borderId="28" xfId="0" applyNumberFormat="1" applyFont="1" applyFill="1" applyBorder="1" applyAlignment="1">
      <alignment/>
    </xf>
    <xf numFmtId="190" fontId="3" fillId="0" borderId="29" xfId="0" applyNumberFormat="1" applyFont="1" applyFill="1" applyBorder="1" applyAlignment="1">
      <alignment/>
    </xf>
    <xf numFmtId="190" fontId="17" fillId="0" borderId="28" xfId="6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/>
    </xf>
    <xf numFmtId="190" fontId="3" fillId="0" borderId="13" xfId="0" applyNumberFormat="1" applyFont="1" applyFill="1" applyBorder="1" applyAlignment="1">
      <alignment horizontal="center"/>
    </xf>
    <xf numFmtId="190" fontId="3" fillId="0" borderId="13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 horizontal="center" vertical="center"/>
    </xf>
    <xf numFmtId="190" fontId="3" fillId="0" borderId="30" xfId="0" applyNumberFormat="1" applyFont="1" applyFill="1" applyBorder="1" applyAlignment="1">
      <alignment horizontal="center"/>
    </xf>
    <xf numFmtId="190" fontId="3" fillId="0" borderId="31" xfId="0" applyNumberFormat="1" applyFont="1" applyFill="1" applyBorder="1" applyAlignment="1">
      <alignment horizontal="center"/>
    </xf>
    <xf numFmtId="190" fontId="17" fillId="0" borderId="30" xfId="68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13" xfId="57" applyFont="1" applyFill="1" applyBorder="1" applyAlignment="1">
      <alignment horizontal="center" vertical="center" wrapText="1"/>
      <protection/>
    </xf>
    <xf numFmtId="2" fontId="3" fillId="0" borderId="13" xfId="0" applyNumberFormat="1" applyFont="1" applyFill="1" applyBorder="1" applyAlignment="1">
      <alignment/>
    </xf>
    <xf numFmtId="190" fontId="7" fillId="0" borderId="30" xfId="0" applyNumberFormat="1" applyFont="1" applyFill="1" applyBorder="1" applyAlignment="1">
      <alignment horizontal="center"/>
    </xf>
    <xf numFmtId="0" fontId="3" fillId="0" borderId="3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196" fontId="7" fillId="0" borderId="13" xfId="55" applyNumberFormat="1" applyFont="1" applyFill="1" applyBorder="1" applyAlignment="1">
      <alignment horizontal="center" vertical="center" wrapText="1"/>
      <protection/>
    </xf>
    <xf numFmtId="196" fontId="3" fillId="0" borderId="13" xfId="55" applyNumberFormat="1" applyFont="1" applyFill="1" applyBorder="1" applyAlignment="1">
      <alignment horizontal="center" vertical="center" wrapText="1"/>
      <protection/>
    </xf>
    <xf numFmtId="196" fontId="3" fillId="0" borderId="30" xfId="55" applyNumberFormat="1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vertical="center" wrapText="1"/>
      <protection/>
    </xf>
    <xf numFmtId="191" fontId="3" fillId="0" borderId="0" xfId="0" applyNumberFormat="1" applyFont="1" applyFill="1" applyAlignment="1">
      <alignment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86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textRotation="90" wrapText="1"/>
    </xf>
    <xf numFmtId="2" fontId="7" fillId="0" borderId="13" xfId="58" applyNumberFormat="1" applyFont="1" applyFill="1" applyBorder="1" applyAlignment="1">
      <alignment horizontal="center" vertical="center" wrapText="1"/>
      <protection/>
    </xf>
    <xf numFmtId="190" fontId="3" fillId="0" borderId="13" xfId="58" applyNumberFormat="1" applyFont="1" applyFill="1" applyBorder="1" applyAlignment="1">
      <alignment horizontal="center" vertical="center" wrapText="1"/>
      <protection/>
    </xf>
    <xf numFmtId="190" fontId="7" fillId="0" borderId="13" xfId="58" applyNumberFormat="1" applyFont="1" applyFill="1" applyBorder="1" applyAlignment="1">
      <alignment horizontal="center" vertical="center" wrapText="1"/>
      <protection/>
    </xf>
    <xf numFmtId="190" fontId="7" fillId="0" borderId="30" xfId="58" applyNumberFormat="1" applyFont="1" applyFill="1" applyBorder="1" applyAlignment="1">
      <alignment horizontal="center" vertical="center" wrapText="1"/>
      <protection/>
    </xf>
    <xf numFmtId="190" fontId="3" fillId="0" borderId="31" xfId="58" applyNumberFormat="1" applyFont="1" applyFill="1" applyBorder="1" applyAlignment="1">
      <alignment horizontal="center" vertical="center" wrapText="1"/>
      <protection/>
    </xf>
    <xf numFmtId="190" fontId="7" fillId="0" borderId="32" xfId="58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33" borderId="15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17" fillId="0" borderId="23" xfId="68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72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3" fillId="0" borderId="44" xfId="60" applyFont="1" applyFill="1" applyBorder="1" applyAlignment="1">
      <alignment horizontal="center" vertical="center" wrapText="1"/>
      <protection/>
    </xf>
    <xf numFmtId="0" fontId="3" fillId="0" borderId="48" xfId="60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3" fillId="0" borderId="46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33" xfId="57" applyFont="1" applyFill="1" applyBorder="1" applyAlignment="1">
      <alignment horizontal="center" vertical="center"/>
      <protection/>
    </xf>
    <xf numFmtId="0" fontId="3" fillId="0" borderId="44" xfId="57" applyFont="1" applyFill="1" applyBorder="1" applyAlignment="1">
      <alignment horizontal="center" vertical="center"/>
      <protection/>
    </xf>
    <xf numFmtId="0" fontId="3" fillId="0" borderId="48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47" xfId="57" applyFont="1" applyFill="1" applyBorder="1" applyAlignment="1">
      <alignment horizontal="center" vertical="center" wrapText="1"/>
      <protection/>
    </xf>
    <xf numFmtId="0" fontId="3" fillId="0" borderId="49" xfId="57" applyFont="1" applyFill="1" applyBorder="1" applyAlignment="1">
      <alignment horizontal="center" vertical="center" wrapText="1"/>
      <protection/>
    </xf>
    <xf numFmtId="0" fontId="3" fillId="0" borderId="38" xfId="57" applyFont="1" applyFill="1" applyBorder="1" applyAlignment="1">
      <alignment horizontal="center" vertical="center" wrapText="1"/>
      <protection/>
    </xf>
    <xf numFmtId="0" fontId="3" fillId="0" borderId="40" xfId="57" applyFont="1" applyFill="1" applyBorder="1" applyAlignment="1">
      <alignment horizontal="center" vertical="center" wrapText="1"/>
      <protection/>
    </xf>
    <xf numFmtId="0" fontId="3" fillId="0" borderId="35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1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3" fillId="0" borderId="52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54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10" fillId="0" borderId="33" xfId="55" applyFont="1" applyFill="1" applyBorder="1" applyAlignment="1">
      <alignment horizontal="center" vertical="center" wrapText="1"/>
      <protection/>
    </xf>
    <xf numFmtId="0" fontId="10" fillId="0" borderId="45" xfId="55" applyFont="1" applyFill="1" applyBorder="1" applyAlignment="1">
      <alignment horizontal="center" vertical="center" wrapText="1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49" fontId="9" fillId="0" borderId="46" xfId="55" applyNumberFormat="1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8" fillId="0" borderId="0" xfId="53" applyFont="1" applyFill="1" applyAlignment="1">
      <alignment horizontal="center" vertical="center"/>
      <protection/>
    </xf>
    <xf numFmtId="0" fontId="71" fillId="0" borderId="0" xfId="53" applyFont="1" applyFill="1" applyAlignment="1">
      <alignment horizontal="center" vertical="top"/>
      <protection/>
    </xf>
    <xf numFmtId="49" fontId="8" fillId="0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Y59"/>
  <sheetViews>
    <sheetView view="pageBreakPreview" zoomScale="55" zoomScaleNormal="55" zoomScaleSheetLayoutView="55" zoomScalePageLayoutView="0" workbookViewId="0" topLeftCell="V1">
      <selection activeCell="BB56" sqref="BB56"/>
    </sheetView>
  </sheetViews>
  <sheetFormatPr defaultColWidth="9.00390625" defaultRowHeight="12.75"/>
  <cols>
    <col min="1" max="1" width="12.125" style="1" customWidth="1"/>
    <col min="2" max="2" width="83.625" style="1" customWidth="1"/>
    <col min="3" max="3" width="12.75390625" style="1" customWidth="1"/>
    <col min="4" max="4" width="9.75390625" style="1" customWidth="1"/>
    <col min="5" max="6" width="17.625" style="1" customWidth="1"/>
    <col min="7" max="7" width="8.75390625" style="1" customWidth="1"/>
    <col min="8" max="8" width="11.875" style="1" customWidth="1"/>
    <col min="9" max="12" width="13.00390625" style="1" customWidth="1"/>
    <col min="13" max="14" width="20.125" style="1" customWidth="1"/>
    <col min="15" max="16" width="22.625" style="1" customWidth="1"/>
    <col min="17" max="17" width="11.875" style="1" customWidth="1"/>
    <col min="18" max="18" width="6.125" style="1" customWidth="1"/>
    <col min="19" max="19" width="10.875" style="1" customWidth="1"/>
    <col min="20" max="20" width="13.875" style="1" customWidth="1"/>
    <col min="21" max="21" width="15.875" style="28" customWidth="1"/>
    <col min="22" max="23" width="8.75390625" style="28" customWidth="1"/>
    <col min="24" max="24" width="9.375" style="1" customWidth="1"/>
    <col min="25" max="25" width="12.875" style="1" customWidth="1"/>
    <col min="26" max="32" width="9.375" style="1" customWidth="1"/>
    <col min="33" max="33" width="11.625" style="1" customWidth="1"/>
    <col min="34" max="34" width="8.125" style="1" bestFit="1" customWidth="1"/>
    <col min="35" max="35" width="10.875" style="1" customWidth="1"/>
    <col min="36" max="36" width="13.875" style="1" customWidth="1"/>
    <col min="37" max="37" width="9.25390625" style="28" customWidth="1"/>
    <col min="38" max="38" width="10.00390625" style="28" customWidth="1"/>
    <col min="39" max="39" width="9.25390625" style="28" customWidth="1"/>
    <col min="40" max="40" width="7.375" style="1" customWidth="1"/>
    <col min="41" max="41" width="9.875" style="1" customWidth="1"/>
    <col min="42" max="42" width="7.375" style="1" customWidth="1"/>
    <col min="43" max="43" width="10.875" style="1" customWidth="1"/>
    <col min="44" max="44" width="13.875" style="1" customWidth="1"/>
    <col min="45" max="45" width="12.625" style="28" bestFit="1" customWidth="1"/>
    <col min="46" max="47" width="9.25390625" style="28" customWidth="1"/>
    <col min="48" max="48" width="7.375" style="1" customWidth="1"/>
    <col min="49" max="49" width="12.375" style="1" customWidth="1"/>
    <col min="50" max="50" width="8.125" style="1" bestFit="1" customWidth="1"/>
    <col min="51" max="51" width="10.875" style="1" customWidth="1"/>
    <col min="52" max="52" width="13.875" style="1" customWidth="1"/>
    <col min="53" max="53" width="8.75390625" style="28" customWidth="1"/>
    <col min="54" max="54" width="10.00390625" style="28" bestFit="1" customWidth="1"/>
    <col min="55" max="55" width="8.75390625" style="28" customWidth="1"/>
    <col min="56" max="64" width="10.625" style="1" customWidth="1"/>
    <col min="65" max="65" width="39.00390625" style="1" customWidth="1"/>
    <col min="66" max="66" width="10.625" style="1" hidden="1" customWidth="1"/>
    <col min="67" max="71" width="9.125" style="1" hidden="1" customWidth="1"/>
    <col min="72" max="72" width="10.875" style="1" hidden="1" customWidth="1"/>
    <col min="73" max="77" width="9.125" style="1" hidden="1" customWidth="1"/>
    <col min="78" max="78" width="0" style="1" hidden="1" customWidth="1"/>
    <col min="79" max="16384" width="9.125" style="1" customWidth="1"/>
  </cols>
  <sheetData>
    <row r="1" spans="21:64" ht="18.75">
      <c r="U1" s="1"/>
      <c r="V1" s="1"/>
      <c r="W1" s="1"/>
      <c r="AK1" s="1"/>
      <c r="AL1" s="1"/>
      <c r="AM1" s="1"/>
      <c r="AS1" s="1"/>
      <c r="AT1" s="1"/>
      <c r="AU1" s="1"/>
      <c r="BA1" s="1"/>
      <c r="BB1" s="1"/>
      <c r="BC1" s="1"/>
      <c r="BD1" s="2" t="s">
        <v>21</v>
      </c>
      <c r="BE1" s="2"/>
      <c r="BF1" s="2"/>
      <c r="BG1" s="2"/>
      <c r="BH1" s="2"/>
      <c r="BI1" s="2"/>
      <c r="BJ1" s="2"/>
      <c r="BK1" s="2"/>
      <c r="BL1" s="2"/>
    </row>
    <row r="2" spans="21:64" ht="18.75">
      <c r="U2" s="1"/>
      <c r="V2" s="1"/>
      <c r="W2" s="1"/>
      <c r="AK2" s="1"/>
      <c r="AL2" s="1"/>
      <c r="AM2" s="1"/>
      <c r="AS2" s="1"/>
      <c r="AT2" s="1"/>
      <c r="AU2" s="1"/>
      <c r="BA2" s="1"/>
      <c r="BB2" s="1"/>
      <c r="BC2" s="1"/>
      <c r="BD2" s="3"/>
      <c r="BE2" s="3"/>
      <c r="BF2" s="3"/>
      <c r="BG2" s="3"/>
      <c r="BH2" s="3"/>
      <c r="BI2" s="3"/>
      <c r="BJ2" s="3"/>
      <c r="BK2" s="3"/>
      <c r="BL2" s="3"/>
    </row>
    <row r="3" spans="1:55" ht="18.75">
      <c r="A3" s="319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12"/>
      <c r="AP3" s="12"/>
      <c r="AQ3" s="12"/>
      <c r="AR3" s="12"/>
      <c r="AS3" s="12"/>
      <c r="AT3" s="12"/>
      <c r="AU3" s="12"/>
      <c r="AV3" s="12"/>
      <c r="BA3" s="1"/>
      <c r="BB3" s="1"/>
      <c r="BC3" s="1"/>
    </row>
    <row r="4" spans="1:64" ht="18.75">
      <c r="A4" s="320" t="s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13"/>
      <c r="AP4" s="13"/>
      <c r="AQ4" s="13"/>
      <c r="AR4" s="13"/>
      <c r="AS4" s="13"/>
      <c r="AT4" s="13"/>
      <c r="AU4" s="13"/>
      <c r="AV4" s="1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8.75">
      <c r="A6" s="321" t="s">
        <v>136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104"/>
      <c r="AP6" s="104"/>
      <c r="AQ6" s="104"/>
      <c r="AR6" s="104"/>
      <c r="AS6" s="104"/>
      <c r="AT6" s="104"/>
      <c r="AU6" s="104"/>
      <c r="AV6" s="104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18.75" customHeight="1">
      <c r="A7" s="323" t="s">
        <v>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105"/>
      <c r="AP7" s="105"/>
      <c r="AQ7" s="105"/>
      <c r="AR7" s="105"/>
      <c r="AS7" s="105"/>
      <c r="AT7" s="105"/>
      <c r="AU7" s="105"/>
      <c r="AV7" s="105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21:55" ht="6.75" customHeight="1" thickBot="1">
      <c r="U8" s="1"/>
      <c r="V8" s="1"/>
      <c r="W8" s="1"/>
      <c r="AK8" s="1"/>
      <c r="AL8" s="1"/>
      <c r="AM8" s="1"/>
      <c r="AS8" s="1"/>
      <c r="AT8" s="1"/>
      <c r="AU8" s="1"/>
      <c r="BA8" s="1"/>
      <c r="BB8" s="1"/>
      <c r="BC8" s="1"/>
    </row>
    <row r="9" spans="1:64" ht="64.5" customHeight="1">
      <c r="A9" s="324" t="s">
        <v>3</v>
      </c>
      <c r="B9" s="333" t="s">
        <v>4</v>
      </c>
      <c r="C9" s="326" t="s">
        <v>5</v>
      </c>
      <c r="D9" s="329" t="s">
        <v>6</v>
      </c>
      <c r="E9" s="307" t="s">
        <v>7</v>
      </c>
      <c r="F9" s="309"/>
      <c r="G9" s="315" t="s">
        <v>8</v>
      </c>
      <c r="H9" s="316"/>
      <c r="I9" s="316"/>
      <c r="J9" s="316"/>
      <c r="K9" s="316"/>
      <c r="L9" s="317"/>
      <c r="M9" s="307" t="s">
        <v>9</v>
      </c>
      <c r="N9" s="309"/>
      <c r="O9" s="307" t="s">
        <v>10</v>
      </c>
      <c r="P9" s="309"/>
      <c r="Q9" s="307" t="s">
        <v>137</v>
      </c>
      <c r="R9" s="308"/>
      <c r="S9" s="308"/>
      <c r="T9" s="308"/>
      <c r="U9" s="308"/>
      <c r="V9" s="308"/>
      <c r="W9" s="308"/>
      <c r="X9" s="309"/>
      <c r="Y9" s="307" t="s">
        <v>156</v>
      </c>
      <c r="Z9" s="308"/>
      <c r="AA9" s="308"/>
      <c r="AB9" s="308"/>
      <c r="AC9" s="308"/>
      <c r="AD9" s="308"/>
      <c r="AE9" s="308"/>
      <c r="AF9" s="309"/>
      <c r="AG9" s="307" t="s">
        <v>133</v>
      </c>
      <c r="AH9" s="308"/>
      <c r="AI9" s="308"/>
      <c r="AJ9" s="308"/>
      <c r="AK9" s="308"/>
      <c r="AL9" s="308"/>
      <c r="AM9" s="308"/>
      <c r="AN9" s="309"/>
      <c r="AO9" s="307" t="s">
        <v>138</v>
      </c>
      <c r="AP9" s="308"/>
      <c r="AQ9" s="308"/>
      <c r="AR9" s="308"/>
      <c r="AS9" s="308"/>
      <c r="AT9" s="308"/>
      <c r="AU9" s="308"/>
      <c r="AV9" s="309"/>
      <c r="AW9" s="307" t="s">
        <v>12</v>
      </c>
      <c r="AX9" s="308"/>
      <c r="AY9" s="308"/>
      <c r="AZ9" s="308"/>
      <c r="BA9" s="308"/>
      <c r="BB9" s="308"/>
      <c r="BC9" s="308"/>
      <c r="BD9" s="308"/>
      <c r="BE9" s="307" t="s">
        <v>157</v>
      </c>
      <c r="BF9" s="308"/>
      <c r="BG9" s="308"/>
      <c r="BH9" s="308"/>
      <c r="BI9" s="308"/>
      <c r="BJ9" s="308"/>
      <c r="BK9" s="308"/>
      <c r="BL9" s="313"/>
    </row>
    <row r="10" spans="1:64" ht="71.25" customHeight="1">
      <c r="A10" s="325"/>
      <c r="B10" s="318"/>
      <c r="C10" s="327"/>
      <c r="D10" s="330"/>
      <c r="E10" s="310"/>
      <c r="F10" s="312"/>
      <c r="G10" s="318" t="s">
        <v>26</v>
      </c>
      <c r="H10" s="318"/>
      <c r="I10" s="318"/>
      <c r="J10" s="318" t="s">
        <v>152</v>
      </c>
      <c r="K10" s="318"/>
      <c r="L10" s="318"/>
      <c r="M10" s="310"/>
      <c r="N10" s="312"/>
      <c r="O10" s="310"/>
      <c r="P10" s="312"/>
      <c r="Q10" s="310"/>
      <c r="R10" s="311"/>
      <c r="S10" s="311"/>
      <c r="T10" s="311"/>
      <c r="U10" s="311"/>
      <c r="V10" s="311"/>
      <c r="W10" s="311"/>
      <c r="X10" s="312"/>
      <c r="Y10" s="310"/>
      <c r="Z10" s="311"/>
      <c r="AA10" s="311"/>
      <c r="AB10" s="311"/>
      <c r="AC10" s="311"/>
      <c r="AD10" s="311"/>
      <c r="AE10" s="311"/>
      <c r="AF10" s="312"/>
      <c r="AG10" s="310"/>
      <c r="AH10" s="311"/>
      <c r="AI10" s="311"/>
      <c r="AJ10" s="311"/>
      <c r="AK10" s="311"/>
      <c r="AL10" s="311"/>
      <c r="AM10" s="311"/>
      <c r="AN10" s="312"/>
      <c r="AO10" s="310"/>
      <c r="AP10" s="311"/>
      <c r="AQ10" s="311"/>
      <c r="AR10" s="311"/>
      <c r="AS10" s="311"/>
      <c r="AT10" s="311"/>
      <c r="AU10" s="311"/>
      <c r="AV10" s="312"/>
      <c r="AW10" s="310"/>
      <c r="AX10" s="311"/>
      <c r="AY10" s="311"/>
      <c r="AZ10" s="311"/>
      <c r="BA10" s="311"/>
      <c r="BB10" s="311"/>
      <c r="BC10" s="311"/>
      <c r="BD10" s="311"/>
      <c r="BE10" s="310"/>
      <c r="BF10" s="311"/>
      <c r="BG10" s="311"/>
      <c r="BH10" s="311"/>
      <c r="BI10" s="311"/>
      <c r="BJ10" s="311"/>
      <c r="BK10" s="311"/>
      <c r="BL10" s="314"/>
    </row>
    <row r="11" spans="1:64" ht="203.25" customHeight="1">
      <c r="A11" s="325"/>
      <c r="B11" s="318"/>
      <c r="C11" s="327"/>
      <c r="D11" s="330"/>
      <c r="E11" s="6" t="s">
        <v>150</v>
      </c>
      <c r="F11" s="221" t="s">
        <v>151</v>
      </c>
      <c r="G11" s="7" t="s">
        <v>14</v>
      </c>
      <c r="H11" s="7" t="s">
        <v>15</v>
      </c>
      <c r="I11" s="7" t="s">
        <v>16</v>
      </c>
      <c r="J11" s="7" t="s">
        <v>14</v>
      </c>
      <c r="K11" s="7" t="s">
        <v>15</v>
      </c>
      <c r="L11" s="7" t="s">
        <v>16</v>
      </c>
      <c r="M11" s="222" t="s">
        <v>11</v>
      </c>
      <c r="N11" s="222" t="s">
        <v>153</v>
      </c>
      <c r="O11" s="7" t="s">
        <v>154</v>
      </c>
      <c r="P11" s="223" t="s">
        <v>155</v>
      </c>
      <c r="Q11" s="7" t="s">
        <v>17</v>
      </c>
      <c r="R11" s="7" t="s">
        <v>18</v>
      </c>
      <c r="S11" s="7" t="s">
        <v>19</v>
      </c>
      <c r="T11" s="8" t="s">
        <v>127</v>
      </c>
      <c r="U11" s="8" t="s">
        <v>125</v>
      </c>
      <c r="V11" s="8" t="s">
        <v>126</v>
      </c>
      <c r="W11" s="8" t="s">
        <v>129</v>
      </c>
      <c r="X11" s="8" t="s">
        <v>20</v>
      </c>
      <c r="Y11" s="7" t="s">
        <v>17</v>
      </c>
      <c r="Z11" s="7" t="s">
        <v>18</v>
      </c>
      <c r="AA11" s="7" t="s">
        <v>19</v>
      </c>
      <c r="AB11" s="8" t="s">
        <v>127</v>
      </c>
      <c r="AC11" s="8" t="s">
        <v>125</v>
      </c>
      <c r="AD11" s="8" t="s">
        <v>126</v>
      </c>
      <c r="AE11" s="8" t="s">
        <v>129</v>
      </c>
      <c r="AF11" s="8" t="s">
        <v>20</v>
      </c>
      <c r="AG11" s="7" t="s">
        <v>17</v>
      </c>
      <c r="AH11" s="7" t="s">
        <v>18</v>
      </c>
      <c r="AI11" s="7" t="s">
        <v>19</v>
      </c>
      <c r="AJ11" s="8" t="s">
        <v>127</v>
      </c>
      <c r="AK11" s="8" t="s">
        <v>125</v>
      </c>
      <c r="AL11" s="8" t="s">
        <v>126</v>
      </c>
      <c r="AM11" s="8" t="s">
        <v>129</v>
      </c>
      <c r="AN11" s="8" t="s">
        <v>20</v>
      </c>
      <c r="AO11" s="7" t="s">
        <v>17</v>
      </c>
      <c r="AP11" s="7" t="s">
        <v>18</v>
      </c>
      <c r="AQ11" s="7" t="s">
        <v>19</v>
      </c>
      <c r="AR11" s="8" t="s">
        <v>127</v>
      </c>
      <c r="AS11" s="8" t="s">
        <v>125</v>
      </c>
      <c r="AT11" s="8" t="s">
        <v>126</v>
      </c>
      <c r="AU11" s="8" t="s">
        <v>129</v>
      </c>
      <c r="AV11" s="8" t="s">
        <v>20</v>
      </c>
      <c r="AW11" s="7" t="s">
        <v>17</v>
      </c>
      <c r="AX11" s="7" t="s">
        <v>18</v>
      </c>
      <c r="AY11" s="7" t="s">
        <v>19</v>
      </c>
      <c r="AZ11" s="8" t="s">
        <v>127</v>
      </c>
      <c r="BA11" s="8" t="s">
        <v>125</v>
      </c>
      <c r="BB11" s="8" t="s">
        <v>126</v>
      </c>
      <c r="BC11" s="8" t="s">
        <v>129</v>
      </c>
      <c r="BD11" s="285" t="s">
        <v>20</v>
      </c>
      <c r="BE11" s="7" t="s">
        <v>17</v>
      </c>
      <c r="BF11" s="7" t="s">
        <v>18</v>
      </c>
      <c r="BG11" s="7" t="s">
        <v>19</v>
      </c>
      <c r="BH11" s="8" t="s">
        <v>127</v>
      </c>
      <c r="BI11" s="8" t="s">
        <v>125</v>
      </c>
      <c r="BJ11" s="8" t="s">
        <v>126</v>
      </c>
      <c r="BK11" s="8" t="s">
        <v>129</v>
      </c>
      <c r="BL11" s="67" t="s">
        <v>20</v>
      </c>
    </row>
    <row r="12" spans="1:64" ht="19.5" customHeight="1">
      <c r="A12" s="66">
        <v>1</v>
      </c>
      <c r="B12" s="6">
        <f>A12+1</f>
        <v>2</v>
      </c>
      <c r="C12" s="6">
        <f aca="true" t="shared" si="0" ref="C12:BL12">B12+1</f>
        <v>3</v>
      </c>
      <c r="D12" s="6">
        <f t="shared" si="0"/>
        <v>4</v>
      </c>
      <c r="E12" s="6">
        <f t="shared" si="0"/>
        <v>5</v>
      </c>
      <c r="F12" s="6">
        <f t="shared" si="0"/>
        <v>6</v>
      </c>
      <c r="G12" s="6">
        <f t="shared" si="0"/>
        <v>7</v>
      </c>
      <c r="H12" s="6">
        <f t="shared" si="0"/>
        <v>8</v>
      </c>
      <c r="I12" s="6">
        <f t="shared" si="0"/>
        <v>9</v>
      </c>
      <c r="J12" s="6">
        <f t="shared" si="0"/>
        <v>10</v>
      </c>
      <c r="K12" s="6">
        <f t="shared" si="0"/>
        <v>11</v>
      </c>
      <c r="L12" s="6">
        <f t="shared" si="0"/>
        <v>12</v>
      </c>
      <c r="M12" s="6">
        <f t="shared" si="0"/>
        <v>13</v>
      </c>
      <c r="N12" s="6">
        <f t="shared" si="0"/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  <c r="V12" s="6">
        <f t="shared" si="0"/>
        <v>22</v>
      </c>
      <c r="W12" s="6">
        <f t="shared" si="0"/>
        <v>23</v>
      </c>
      <c r="X12" s="6">
        <f t="shared" si="0"/>
        <v>24</v>
      </c>
      <c r="Y12" s="6">
        <f t="shared" si="0"/>
        <v>25</v>
      </c>
      <c r="Z12" s="6">
        <f t="shared" si="0"/>
        <v>26</v>
      </c>
      <c r="AA12" s="6">
        <f t="shared" si="0"/>
        <v>27</v>
      </c>
      <c r="AB12" s="6">
        <f t="shared" si="0"/>
        <v>28</v>
      </c>
      <c r="AC12" s="6">
        <f t="shared" si="0"/>
        <v>29</v>
      </c>
      <c r="AD12" s="6">
        <f t="shared" si="0"/>
        <v>30</v>
      </c>
      <c r="AE12" s="6">
        <f t="shared" si="0"/>
        <v>31</v>
      </c>
      <c r="AF12" s="6">
        <f t="shared" si="0"/>
        <v>32</v>
      </c>
      <c r="AG12" s="6">
        <f t="shared" si="0"/>
        <v>33</v>
      </c>
      <c r="AH12" s="6">
        <f t="shared" si="0"/>
        <v>34</v>
      </c>
      <c r="AI12" s="6">
        <f t="shared" si="0"/>
        <v>35</v>
      </c>
      <c r="AJ12" s="6">
        <f t="shared" si="0"/>
        <v>36</v>
      </c>
      <c r="AK12" s="6">
        <f t="shared" si="0"/>
        <v>37</v>
      </c>
      <c r="AL12" s="6">
        <f t="shared" si="0"/>
        <v>38</v>
      </c>
      <c r="AM12" s="6">
        <f t="shared" si="0"/>
        <v>39</v>
      </c>
      <c r="AN12" s="6">
        <f t="shared" si="0"/>
        <v>40</v>
      </c>
      <c r="AO12" s="6">
        <f t="shared" si="0"/>
        <v>41</v>
      </c>
      <c r="AP12" s="6">
        <f t="shared" si="0"/>
        <v>42</v>
      </c>
      <c r="AQ12" s="6">
        <f t="shared" si="0"/>
        <v>43</v>
      </c>
      <c r="AR12" s="6">
        <f t="shared" si="0"/>
        <v>44</v>
      </c>
      <c r="AS12" s="6">
        <f t="shared" si="0"/>
        <v>45</v>
      </c>
      <c r="AT12" s="6">
        <f t="shared" si="0"/>
        <v>46</v>
      </c>
      <c r="AU12" s="6">
        <f t="shared" si="0"/>
        <v>47</v>
      </c>
      <c r="AV12" s="6">
        <f t="shared" si="0"/>
        <v>48</v>
      </c>
      <c r="AW12" s="6">
        <f t="shared" si="0"/>
        <v>49</v>
      </c>
      <c r="AX12" s="6">
        <f t="shared" si="0"/>
        <v>50</v>
      </c>
      <c r="AY12" s="6">
        <f t="shared" si="0"/>
        <v>51</v>
      </c>
      <c r="AZ12" s="6">
        <f t="shared" si="0"/>
        <v>52</v>
      </c>
      <c r="BA12" s="6">
        <f t="shared" si="0"/>
        <v>53</v>
      </c>
      <c r="BB12" s="6">
        <f t="shared" si="0"/>
        <v>54</v>
      </c>
      <c r="BC12" s="6">
        <f t="shared" si="0"/>
        <v>55</v>
      </c>
      <c r="BD12" s="6">
        <f t="shared" si="0"/>
        <v>56</v>
      </c>
      <c r="BE12" s="6">
        <f t="shared" si="0"/>
        <v>57</v>
      </c>
      <c r="BF12" s="6">
        <f t="shared" si="0"/>
        <v>58</v>
      </c>
      <c r="BG12" s="6">
        <f t="shared" si="0"/>
        <v>59</v>
      </c>
      <c r="BH12" s="6">
        <f t="shared" si="0"/>
        <v>60</v>
      </c>
      <c r="BI12" s="6">
        <f t="shared" si="0"/>
        <v>61</v>
      </c>
      <c r="BJ12" s="6">
        <f t="shared" si="0"/>
        <v>62</v>
      </c>
      <c r="BK12" s="6">
        <f t="shared" si="0"/>
        <v>63</v>
      </c>
      <c r="BL12" s="6">
        <f t="shared" si="0"/>
        <v>64</v>
      </c>
    </row>
    <row r="13" spans="1:65" s="34" customFormat="1" ht="15.75">
      <c r="A13" s="68" t="s">
        <v>122</v>
      </c>
      <c r="B13" s="42" t="s">
        <v>103</v>
      </c>
      <c r="C13" s="225"/>
      <c r="D13" s="141"/>
      <c r="E13" s="141"/>
      <c r="F13" s="141"/>
      <c r="G13" s="138"/>
      <c r="H13" s="36"/>
      <c r="I13" s="60"/>
      <c r="J13" s="60"/>
      <c r="K13" s="60"/>
      <c r="L13" s="6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286"/>
      <c r="BE13" s="36"/>
      <c r="BF13" s="36"/>
      <c r="BG13" s="36"/>
      <c r="BH13" s="36"/>
      <c r="BI13" s="36"/>
      <c r="BJ13" s="36"/>
      <c r="BK13" s="36"/>
      <c r="BL13" s="142"/>
      <c r="BM13" s="1"/>
    </row>
    <row r="14" spans="1:77" ht="15.75" customHeight="1" hidden="1">
      <c r="A14" s="69"/>
      <c r="B14" s="37"/>
      <c r="C14" s="225"/>
      <c r="D14" s="40"/>
      <c r="E14" s="40"/>
      <c r="F14" s="40"/>
      <c r="G14" s="36"/>
      <c r="H14" s="173"/>
      <c r="I14" s="60"/>
      <c r="J14" s="60"/>
      <c r="K14" s="60"/>
      <c r="L14" s="60"/>
      <c r="M14" s="36"/>
      <c r="N14" s="36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287"/>
      <c r="BE14" s="173"/>
      <c r="BF14" s="173"/>
      <c r="BG14" s="173"/>
      <c r="BH14" s="173"/>
      <c r="BI14" s="173"/>
      <c r="BJ14" s="173"/>
      <c r="BK14" s="173"/>
      <c r="BL14" s="176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</row>
    <row r="15" spans="1:77" ht="15.75" customHeight="1" hidden="1">
      <c r="A15" s="69"/>
      <c r="B15" s="37"/>
      <c r="C15" s="225"/>
      <c r="D15" s="40"/>
      <c r="E15" s="40"/>
      <c r="F15" s="40"/>
      <c r="G15" s="36"/>
      <c r="H15" s="173"/>
      <c r="I15" s="60"/>
      <c r="J15" s="60"/>
      <c r="K15" s="60"/>
      <c r="L15" s="60"/>
      <c r="M15" s="36"/>
      <c r="N15" s="36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287"/>
      <c r="BE15" s="173"/>
      <c r="BF15" s="173"/>
      <c r="BG15" s="173"/>
      <c r="BH15" s="173"/>
      <c r="BI15" s="173"/>
      <c r="BJ15" s="173"/>
      <c r="BK15" s="173"/>
      <c r="BL15" s="176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7" ht="15.75" customHeight="1" hidden="1">
      <c r="A16" s="69"/>
      <c r="B16" s="127"/>
      <c r="C16" s="225"/>
      <c r="D16" s="131"/>
      <c r="E16" s="131"/>
      <c r="F16" s="131"/>
      <c r="G16" s="130"/>
      <c r="H16" s="173"/>
      <c r="I16" s="132"/>
      <c r="J16" s="132"/>
      <c r="K16" s="132"/>
      <c r="L16" s="132"/>
      <c r="M16" s="36"/>
      <c r="N16" s="36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287"/>
      <c r="BE16" s="173"/>
      <c r="BF16" s="173"/>
      <c r="BG16" s="173"/>
      <c r="BH16" s="173"/>
      <c r="BI16" s="173"/>
      <c r="BJ16" s="173"/>
      <c r="BK16" s="173"/>
      <c r="BL16" s="176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</row>
    <row r="17" spans="1:77" ht="15.75" customHeight="1" hidden="1">
      <c r="A17" s="69"/>
      <c r="B17" s="127"/>
      <c r="C17" s="226"/>
      <c r="D17" s="131"/>
      <c r="E17" s="131"/>
      <c r="F17" s="131"/>
      <c r="G17" s="130"/>
      <c r="H17" s="173"/>
      <c r="I17" s="132"/>
      <c r="J17" s="132"/>
      <c r="K17" s="132"/>
      <c r="L17" s="132"/>
      <c r="M17" s="36"/>
      <c r="N17" s="36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287"/>
      <c r="BE17" s="173"/>
      <c r="BF17" s="173"/>
      <c r="BG17" s="173"/>
      <c r="BH17" s="173"/>
      <c r="BI17" s="173"/>
      <c r="BJ17" s="173"/>
      <c r="BK17" s="173"/>
      <c r="BL17" s="176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</row>
    <row r="18" spans="1:77" ht="15.75">
      <c r="A18" s="70" t="s">
        <v>121</v>
      </c>
      <c r="B18" s="136" t="s">
        <v>104</v>
      </c>
      <c r="C18" s="227"/>
      <c r="D18" s="126"/>
      <c r="E18" s="126"/>
      <c r="F18" s="126"/>
      <c r="G18" s="126"/>
      <c r="H18" s="173"/>
      <c r="I18" s="148"/>
      <c r="J18" s="148"/>
      <c r="K18" s="148"/>
      <c r="L18" s="148"/>
      <c r="M18" s="36"/>
      <c r="N18" s="36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288"/>
      <c r="BE18" s="173"/>
      <c r="BF18" s="173"/>
      <c r="BG18" s="173"/>
      <c r="BH18" s="173"/>
      <c r="BI18" s="173"/>
      <c r="BJ18" s="173"/>
      <c r="BK18" s="173"/>
      <c r="BL18" s="177"/>
      <c r="BN18" s="149">
        <f>M18-AG18-AO18-Q18</f>
        <v>0</v>
      </c>
      <c r="BO18" s="149">
        <f>AW18-AZ18</f>
        <v>0</v>
      </c>
      <c r="BP18" s="149">
        <f>AZ18-BA18-BB18-BC18</f>
        <v>0</v>
      </c>
      <c r="BQ18" s="149">
        <f>Q18-R18-S18-T18</f>
        <v>0</v>
      </c>
      <c r="BR18" s="149">
        <f>T18-U18-V18-W18-X18</f>
        <v>0</v>
      </c>
      <c r="BS18" s="149">
        <f>AG18-AH18-AI18-AJ18</f>
        <v>0</v>
      </c>
      <c r="BT18" s="149">
        <f>AJ18-AK18-AL18-AM18-AN18</f>
        <v>0</v>
      </c>
      <c r="BU18" s="149">
        <f>AO18-AP18-AQ18-AR18</f>
        <v>0</v>
      </c>
      <c r="BV18" s="149">
        <f>AJ18-AK18-AL18-AM18-AN18</f>
        <v>0</v>
      </c>
      <c r="BW18" s="149">
        <f>AO18-AP18-AQ18-AR18</f>
        <v>0</v>
      </c>
      <c r="BX18" s="149">
        <f>AR18-AS18-AT18-AU18-AV18</f>
        <v>0</v>
      </c>
      <c r="BY18" s="149">
        <f>AW18-AX18-AY18-AZ18</f>
        <v>0</v>
      </c>
    </row>
    <row r="19" spans="1:77" ht="15.75" customHeight="1" hidden="1">
      <c r="A19" s="69"/>
      <c r="B19" s="134"/>
      <c r="C19" s="226"/>
      <c r="D19" s="40"/>
      <c r="E19" s="40"/>
      <c r="F19" s="40"/>
      <c r="G19" s="36"/>
      <c r="H19" s="173"/>
      <c r="I19" s="60"/>
      <c r="J19" s="60"/>
      <c r="K19" s="60"/>
      <c r="L19" s="60"/>
      <c r="M19" s="36"/>
      <c r="N19" s="36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287"/>
      <c r="BE19" s="173"/>
      <c r="BF19" s="173"/>
      <c r="BG19" s="173"/>
      <c r="BH19" s="173"/>
      <c r="BI19" s="173"/>
      <c r="BJ19" s="173"/>
      <c r="BK19" s="173"/>
      <c r="BL19" s="176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</row>
    <row r="20" spans="1:77" ht="15.75" customHeight="1" hidden="1">
      <c r="A20" s="69"/>
      <c r="B20" s="134"/>
      <c r="C20" s="226"/>
      <c r="D20" s="40"/>
      <c r="E20" s="40"/>
      <c r="F20" s="40"/>
      <c r="G20" s="36"/>
      <c r="H20" s="173"/>
      <c r="I20" s="60"/>
      <c r="J20" s="60"/>
      <c r="K20" s="60"/>
      <c r="L20" s="60"/>
      <c r="M20" s="36"/>
      <c r="N20" s="36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287"/>
      <c r="BE20" s="173"/>
      <c r="BF20" s="173"/>
      <c r="BG20" s="173"/>
      <c r="BH20" s="173"/>
      <c r="BI20" s="173"/>
      <c r="BJ20" s="173"/>
      <c r="BK20" s="173"/>
      <c r="BL20" s="176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</row>
    <row r="21" spans="1:77" ht="15.75" customHeight="1" hidden="1">
      <c r="A21" s="69"/>
      <c r="B21" s="134"/>
      <c r="C21" s="226"/>
      <c r="D21" s="40"/>
      <c r="E21" s="40"/>
      <c r="F21" s="40"/>
      <c r="G21" s="36"/>
      <c r="H21" s="173"/>
      <c r="I21" s="60"/>
      <c r="J21" s="60"/>
      <c r="K21" s="60"/>
      <c r="L21" s="60"/>
      <c r="M21" s="36"/>
      <c r="N21" s="36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287"/>
      <c r="BE21" s="173"/>
      <c r="BF21" s="173"/>
      <c r="BG21" s="173"/>
      <c r="BH21" s="173"/>
      <c r="BI21" s="173"/>
      <c r="BJ21" s="173"/>
      <c r="BK21" s="173"/>
      <c r="BL21" s="176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7" ht="15.75" customHeight="1" hidden="1">
      <c r="A22" s="69"/>
      <c r="B22" s="37"/>
      <c r="C22" s="226"/>
      <c r="D22" s="40"/>
      <c r="E22" s="40"/>
      <c r="F22" s="40"/>
      <c r="G22" s="36"/>
      <c r="H22" s="173"/>
      <c r="I22" s="60"/>
      <c r="J22" s="60"/>
      <c r="K22" s="60"/>
      <c r="L22" s="60"/>
      <c r="M22" s="36"/>
      <c r="N22" s="36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287"/>
      <c r="BE22" s="173"/>
      <c r="BF22" s="173"/>
      <c r="BG22" s="173"/>
      <c r="BH22" s="173"/>
      <c r="BI22" s="173"/>
      <c r="BJ22" s="173"/>
      <c r="BK22" s="173"/>
      <c r="BL22" s="176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</row>
    <row r="23" spans="1:77" ht="15.75" customHeight="1" hidden="1">
      <c r="A23" s="69"/>
      <c r="B23" s="37"/>
      <c r="C23" s="226"/>
      <c r="D23" s="40"/>
      <c r="E23" s="40"/>
      <c r="F23" s="40"/>
      <c r="G23" s="36"/>
      <c r="H23" s="173"/>
      <c r="I23" s="60"/>
      <c r="J23" s="60"/>
      <c r="K23" s="60"/>
      <c r="L23" s="60"/>
      <c r="M23" s="36"/>
      <c r="N23" s="36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287"/>
      <c r="BE23" s="173"/>
      <c r="BF23" s="173"/>
      <c r="BG23" s="173"/>
      <c r="BH23" s="173"/>
      <c r="BI23" s="173"/>
      <c r="BJ23" s="173"/>
      <c r="BK23" s="173"/>
      <c r="BL23" s="176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</row>
    <row r="24" spans="1:77" ht="15.75" customHeight="1" hidden="1">
      <c r="A24" s="69"/>
      <c r="B24" s="37"/>
      <c r="C24" s="226"/>
      <c r="D24" s="40"/>
      <c r="E24" s="40"/>
      <c r="F24" s="40"/>
      <c r="G24" s="36"/>
      <c r="H24" s="173"/>
      <c r="I24" s="60"/>
      <c r="J24" s="60"/>
      <c r="K24" s="60"/>
      <c r="L24" s="60"/>
      <c r="M24" s="36"/>
      <c r="N24" s="36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287"/>
      <c r="BE24" s="173"/>
      <c r="BF24" s="173"/>
      <c r="BG24" s="173"/>
      <c r="BH24" s="173"/>
      <c r="BI24" s="173"/>
      <c r="BJ24" s="173"/>
      <c r="BK24" s="173"/>
      <c r="BL24" s="176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</row>
    <row r="25" spans="1:77" ht="15.75" customHeight="1" hidden="1">
      <c r="A25" s="69"/>
      <c r="B25" s="37"/>
      <c r="C25" s="226"/>
      <c r="D25" s="40"/>
      <c r="E25" s="40"/>
      <c r="F25" s="40"/>
      <c r="G25" s="36"/>
      <c r="H25" s="173"/>
      <c r="I25" s="60"/>
      <c r="J25" s="60"/>
      <c r="K25" s="60"/>
      <c r="L25" s="60"/>
      <c r="M25" s="36"/>
      <c r="N25" s="36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287"/>
      <c r="BE25" s="173"/>
      <c r="BF25" s="173"/>
      <c r="BG25" s="173"/>
      <c r="BH25" s="173"/>
      <c r="BI25" s="173"/>
      <c r="BJ25" s="173"/>
      <c r="BK25" s="173"/>
      <c r="BL25" s="176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</row>
    <row r="26" spans="1:77" ht="15.75" customHeight="1" hidden="1">
      <c r="A26" s="69"/>
      <c r="B26" s="37"/>
      <c r="C26" s="226"/>
      <c r="D26" s="40"/>
      <c r="E26" s="40"/>
      <c r="F26" s="40"/>
      <c r="G26" s="36"/>
      <c r="H26" s="173"/>
      <c r="I26" s="60"/>
      <c r="J26" s="60"/>
      <c r="K26" s="60"/>
      <c r="L26" s="60"/>
      <c r="M26" s="36"/>
      <c r="N26" s="36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287"/>
      <c r="BE26" s="173"/>
      <c r="BF26" s="173"/>
      <c r="BG26" s="173"/>
      <c r="BH26" s="173"/>
      <c r="BI26" s="173"/>
      <c r="BJ26" s="173"/>
      <c r="BK26" s="173"/>
      <c r="BL26" s="176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</row>
    <row r="27" spans="1:77" ht="15.75" customHeight="1" hidden="1">
      <c r="A27" s="69"/>
      <c r="B27" s="37"/>
      <c r="C27" s="226"/>
      <c r="D27" s="40"/>
      <c r="E27" s="40"/>
      <c r="F27" s="40"/>
      <c r="G27" s="36"/>
      <c r="H27" s="173"/>
      <c r="I27" s="60"/>
      <c r="J27" s="60"/>
      <c r="K27" s="60"/>
      <c r="L27" s="60"/>
      <c r="M27" s="36"/>
      <c r="N27" s="36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287"/>
      <c r="BE27" s="173"/>
      <c r="BF27" s="173"/>
      <c r="BG27" s="173"/>
      <c r="BH27" s="173"/>
      <c r="BI27" s="173"/>
      <c r="BJ27" s="173"/>
      <c r="BK27" s="173"/>
      <c r="BL27" s="176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</row>
    <row r="28" spans="1:77" ht="15.75" customHeight="1" hidden="1">
      <c r="A28" s="69"/>
      <c r="B28" s="37"/>
      <c r="C28" s="226"/>
      <c r="D28" s="40"/>
      <c r="E28" s="40"/>
      <c r="F28" s="40"/>
      <c r="G28" s="36"/>
      <c r="H28" s="173"/>
      <c r="I28" s="60"/>
      <c r="J28" s="60"/>
      <c r="K28" s="60"/>
      <c r="L28" s="60"/>
      <c r="M28" s="36"/>
      <c r="N28" s="36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287"/>
      <c r="BE28" s="173"/>
      <c r="BF28" s="173"/>
      <c r="BG28" s="173"/>
      <c r="BH28" s="173"/>
      <c r="BI28" s="173"/>
      <c r="BJ28" s="173"/>
      <c r="BK28" s="173"/>
      <c r="BL28" s="176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</row>
    <row r="29" spans="1:77" s="34" customFormat="1" ht="15.75">
      <c r="A29" s="68" t="s">
        <v>124</v>
      </c>
      <c r="B29" s="136" t="s">
        <v>120</v>
      </c>
      <c r="C29" s="228"/>
      <c r="D29" s="141"/>
      <c r="E29" s="141"/>
      <c r="F29" s="141"/>
      <c r="G29" s="138"/>
      <c r="H29" s="173"/>
      <c r="I29" s="60"/>
      <c r="J29" s="60"/>
      <c r="K29" s="60"/>
      <c r="L29" s="60"/>
      <c r="M29" s="36"/>
      <c r="N29" s="36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288"/>
      <c r="BE29" s="173"/>
      <c r="BF29" s="173"/>
      <c r="BG29" s="173"/>
      <c r="BH29" s="173"/>
      <c r="BI29" s="173"/>
      <c r="BJ29" s="173"/>
      <c r="BK29" s="173"/>
      <c r="BL29" s="177"/>
      <c r="BM29" s="1"/>
      <c r="BN29" s="149">
        <f>M29-AG29-AO29-Q29</f>
        <v>0</v>
      </c>
      <c r="BO29" s="149">
        <f>AW29-AZ29</f>
        <v>0</v>
      </c>
      <c r="BP29" s="149">
        <f>AZ29-BA29-BB29-BC29</f>
        <v>0</v>
      </c>
      <c r="BQ29" s="149">
        <f>Q29-R29-S29-T29</f>
        <v>0</v>
      </c>
      <c r="BR29" s="149">
        <f>T29-U29-V29-W29-X29</f>
        <v>0</v>
      </c>
      <c r="BS29" s="149">
        <f>AG29-AH29-AI29-AJ29</f>
        <v>0</v>
      </c>
      <c r="BT29" s="149">
        <f>AJ29-AK29-AL29-AM29-AN29</f>
        <v>0</v>
      </c>
      <c r="BU29" s="149">
        <f>AO29-AP29-AQ29-AR29</f>
        <v>0</v>
      </c>
      <c r="BV29" s="149">
        <f>AJ29-AK29-AL29-AM29-AN29</f>
        <v>0</v>
      </c>
      <c r="BW29" s="149">
        <f>AO29-AP29-AQ29-AR29</f>
        <v>0</v>
      </c>
      <c r="BX29" s="149">
        <f>AR29-AS29-AT29-AU29-AV29</f>
        <v>0</v>
      </c>
      <c r="BY29" s="149">
        <f>AW29-AX29-AY29-AZ29</f>
        <v>0</v>
      </c>
    </row>
    <row r="30" spans="1:77" s="34" customFormat="1" ht="31.5">
      <c r="A30" s="69" t="s">
        <v>105</v>
      </c>
      <c r="B30" s="134" t="s">
        <v>108</v>
      </c>
      <c r="C30" s="225" t="s">
        <v>148</v>
      </c>
      <c r="D30" s="40">
        <v>2022</v>
      </c>
      <c r="E30" s="40">
        <v>2024</v>
      </c>
      <c r="F30" s="40">
        <v>2024</v>
      </c>
      <c r="G30" s="138"/>
      <c r="H30" s="173">
        <v>106.70976302</v>
      </c>
      <c r="I30" s="60">
        <v>44287</v>
      </c>
      <c r="J30" s="60"/>
      <c r="K30" s="36">
        <v>65.0648476</v>
      </c>
      <c r="L30" s="60">
        <v>44665</v>
      </c>
      <c r="M30" s="173">
        <v>115.05195661336128</v>
      </c>
      <c r="N30" s="173">
        <f>Y30+AG30+AO30</f>
        <v>71.77103692398128</v>
      </c>
      <c r="O30" s="173">
        <f>M30</f>
        <v>115.05195661336128</v>
      </c>
      <c r="P30" s="173">
        <f>N30</f>
        <v>71.77103692398128</v>
      </c>
      <c r="Q30" s="173">
        <f>T30</f>
        <v>43.58483168938</v>
      </c>
      <c r="R30" s="173"/>
      <c r="S30" s="173"/>
      <c r="T30" s="173">
        <v>43.58483168938</v>
      </c>
      <c r="U30" s="173">
        <v>2.028360836216216</v>
      </c>
      <c r="V30" s="173">
        <f>T30-U30-W30</f>
        <v>34.82042130493379</v>
      </c>
      <c r="W30" s="173">
        <v>6.736049548230001</v>
      </c>
      <c r="X30" s="173"/>
      <c r="Y30" s="284">
        <f>AC30+AD30+AE30</f>
        <v>0.30391199999999996</v>
      </c>
      <c r="Z30" s="284"/>
      <c r="AA30" s="284"/>
      <c r="AB30" s="284"/>
      <c r="AC30" s="284">
        <v>0.25326</v>
      </c>
      <c r="AD30" s="284"/>
      <c r="AE30" s="284">
        <v>0.050652</v>
      </c>
      <c r="AF30" s="284"/>
      <c r="AG30" s="173">
        <f>AJ30</f>
        <v>32.751867770804004</v>
      </c>
      <c r="AH30" s="173"/>
      <c r="AI30" s="173"/>
      <c r="AJ30" s="173">
        <v>32.751867770804004</v>
      </c>
      <c r="AK30" s="173">
        <v>6.918739727162158</v>
      </c>
      <c r="AL30" s="173">
        <f>AJ30-AK30-AM30</f>
        <v>20.38246875357451</v>
      </c>
      <c r="AM30" s="173">
        <v>5.450659290067335</v>
      </c>
      <c r="AN30" s="173"/>
      <c r="AO30" s="173">
        <f>AR30</f>
        <v>38.71525715317728</v>
      </c>
      <c r="AP30" s="173"/>
      <c r="AQ30" s="173"/>
      <c r="AR30" s="173">
        <v>38.71525715317728</v>
      </c>
      <c r="AS30" s="173">
        <v>10.545734189999994</v>
      </c>
      <c r="AT30" s="173">
        <f>AR30-AS30-AU30</f>
        <v>21.725389742607735</v>
      </c>
      <c r="AU30" s="173">
        <v>6.4441332205695465</v>
      </c>
      <c r="AV30" s="173"/>
      <c r="AW30" s="173">
        <f>SUM(AX30:AZ30)+BD30</f>
        <v>115.05195661336128</v>
      </c>
      <c r="AX30" s="173"/>
      <c r="AY30" s="173"/>
      <c r="AZ30" s="173">
        <f>SUM(BA30:BC30)</f>
        <v>115.05195661336128</v>
      </c>
      <c r="BA30" s="173">
        <f>U30+AK30+AS30</f>
        <v>19.492834753378368</v>
      </c>
      <c r="BB30" s="173">
        <f>V30+AL30+AT30</f>
        <v>76.92827980111603</v>
      </c>
      <c r="BC30" s="173">
        <f>W30+AM30+AU30</f>
        <v>18.630842058866882</v>
      </c>
      <c r="BD30" s="287"/>
      <c r="BE30" s="173">
        <f>BI30+BJ30+BK30</f>
        <v>71.77103692398128</v>
      </c>
      <c r="BF30" s="173"/>
      <c r="BG30" s="173"/>
      <c r="BH30" s="173"/>
      <c r="BI30" s="173">
        <f>AS30+AK30+AC30</f>
        <v>17.717733917162153</v>
      </c>
      <c r="BJ30" s="173">
        <f>AT30+AL30+AD30</f>
        <v>42.107858496182246</v>
      </c>
      <c r="BK30" s="173">
        <f>AU30+AM30+AE30</f>
        <v>11.945444510636882</v>
      </c>
      <c r="BL30" s="176"/>
      <c r="BM30" s="1"/>
      <c r="BN30" s="205">
        <f>M30-AG30-AO30-Q30</f>
        <v>0</v>
      </c>
      <c r="BO30" s="205">
        <f>AW30-AZ30</f>
        <v>0</v>
      </c>
      <c r="BP30" s="205">
        <f>AZ30-BA30-BB30-BC30</f>
        <v>0</v>
      </c>
      <c r="BQ30" s="205">
        <f>Q30-R30-S30-T30</f>
        <v>0</v>
      </c>
      <c r="BR30" s="205">
        <f>T30-U30-V30-W30-X30</f>
        <v>-1.7763568394002505E-15</v>
      </c>
      <c r="BS30" s="205">
        <f>AG30-AH30-AI30-AJ30</f>
        <v>0</v>
      </c>
      <c r="BT30" s="205">
        <f>AJ30-AK30-AL30-AM30-AN30</f>
        <v>0</v>
      </c>
      <c r="BU30" s="205">
        <f>AO30-AP30-AQ30-AR30</f>
        <v>0</v>
      </c>
      <c r="BV30" s="205">
        <f>AJ30-AK30-AL30-AM30-AN30</f>
        <v>0</v>
      </c>
      <c r="BW30" s="205">
        <f>AO30-AP30-AQ30-AR30</f>
        <v>0</v>
      </c>
      <c r="BX30" s="205">
        <f>AR30-AS30-AT30-AU30-AV30</f>
        <v>8.881784197001252E-16</v>
      </c>
      <c r="BY30" s="205">
        <f>AW30-AX30-AY30-AZ30</f>
        <v>0</v>
      </c>
    </row>
    <row r="31" spans="1:77" s="34" customFormat="1" ht="19.5" thickBot="1">
      <c r="A31" s="68" t="s">
        <v>123</v>
      </c>
      <c r="B31" s="147" t="s">
        <v>119</v>
      </c>
      <c r="C31" s="225"/>
      <c r="D31" s="234"/>
      <c r="E31" s="234"/>
      <c r="F31" s="234"/>
      <c r="G31" s="235"/>
      <c r="H31" s="236"/>
      <c r="I31" s="237"/>
      <c r="J31" s="237"/>
      <c r="K31" s="237"/>
      <c r="L31" s="237"/>
      <c r="M31" s="238"/>
      <c r="N31" s="238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89"/>
      <c r="BE31" s="236"/>
      <c r="BF31" s="236"/>
      <c r="BG31" s="236"/>
      <c r="BH31" s="236"/>
      <c r="BI31" s="236"/>
      <c r="BJ31" s="236"/>
      <c r="BK31" s="236"/>
      <c r="BL31" s="239"/>
      <c r="BM31" s="1"/>
      <c r="BN31" s="149">
        <f>M31-AG31-AO31-Q31</f>
        <v>0</v>
      </c>
      <c r="BO31" s="149">
        <f>AW31-AZ31</f>
        <v>0</v>
      </c>
      <c r="BP31" s="149">
        <f>AZ31-BA31-BB31-BC31</f>
        <v>0</v>
      </c>
      <c r="BQ31" s="149">
        <f>Q31-R31-S31-T31</f>
        <v>0</v>
      </c>
      <c r="BR31" s="149">
        <f>T31-U31-V31-W31-X31</f>
        <v>0</v>
      </c>
      <c r="BS31" s="149">
        <f>AG31-AH31-AI31-AJ31</f>
        <v>0</v>
      </c>
      <c r="BT31" s="149">
        <f>AJ31-AK31-AL31-AM31-AN31</f>
        <v>0</v>
      </c>
      <c r="BU31" s="149">
        <f>AO31-AP31-AQ31-AR31</f>
        <v>0</v>
      </c>
      <c r="BV31" s="149">
        <f>AJ31-AK31-AL31-AM31-AN31</f>
        <v>0</v>
      </c>
      <c r="BW31" s="149">
        <f>AO31-AP31-AQ31-AR31</f>
        <v>0</v>
      </c>
      <c r="BX31" s="149">
        <f>AR31-AS31-AT31-AU31-AV31</f>
        <v>0</v>
      </c>
      <c r="BY31" s="149">
        <f>AW31-AX31-AY31-AZ31</f>
        <v>0</v>
      </c>
    </row>
    <row r="32" spans="1:77" ht="16.5" customHeight="1" hidden="1" thickBot="1">
      <c r="A32" s="69"/>
      <c r="B32" s="37"/>
      <c r="C32" s="226"/>
      <c r="D32" s="229"/>
      <c r="E32" s="229"/>
      <c r="F32" s="229"/>
      <c r="G32" s="230"/>
      <c r="H32" s="231"/>
      <c r="I32" s="232"/>
      <c r="J32" s="232"/>
      <c r="K32" s="232"/>
      <c r="L32" s="232"/>
      <c r="M32" s="230"/>
      <c r="N32" s="230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90"/>
      <c r="BE32" s="231"/>
      <c r="BF32" s="231"/>
      <c r="BG32" s="231"/>
      <c r="BH32" s="231"/>
      <c r="BI32" s="231"/>
      <c r="BJ32" s="231"/>
      <c r="BK32" s="231"/>
      <c r="BL32" s="233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</row>
    <row r="33" spans="1:77" ht="17.25" customHeight="1" hidden="1" thickBot="1">
      <c r="A33" s="69"/>
      <c r="B33" s="37"/>
      <c r="C33" s="226"/>
      <c r="D33" s="40"/>
      <c r="E33" s="40"/>
      <c r="F33" s="40"/>
      <c r="G33" s="36"/>
      <c r="H33" s="173"/>
      <c r="I33" s="60"/>
      <c r="J33" s="60"/>
      <c r="K33" s="60"/>
      <c r="L33" s="60"/>
      <c r="M33" s="36"/>
      <c r="N33" s="36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4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287"/>
      <c r="BE33" s="173"/>
      <c r="BF33" s="173"/>
      <c r="BG33" s="173"/>
      <c r="BH33" s="173"/>
      <c r="BI33" s="173"/>
      <c r="BJ33" s="173"/>
      <c r="BK33" s="173"/>
      <c r="BL33" s="176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</row>
    <row r="34" spans="1:77" s="34" customFormat="1" ht="16.5" thickBot="1">
      <c r="A34" s="99"/>
      <c r="B34" s="167" t="s">
        <v>128</v>
      </c>
      <c r="C34" s="269"/>
      <c r="D34" s="168"/>
      <c r="E34" s="168"/>
      <c r="F34" s="168"/>
      <c r="G34" s="169"/>
      <c r="H34" s="175">
        <f>SUM(H13:H33)</f>
        <v>106.70976302</v>
      </c>
      <c r="I34" s="170"/>
      <c r="J34" s="170"/>
      <c r="K34" s="175">
        <f>SUM(K13:K33)</f>
        <v>65.0648476</v>
      </c>
      <c r="L34" s="170"/>
      <c r="M34" s="169">
        <f>SUM(M13:M33)</f>
        <v>115.05195661336128</v>
      </c>
      <c r="N34" s="175">
        <f>SUM(N13:N33)</f>
        <v>71.77103692398128</v>
      </c>
      <c r="O34" s="175">
        <f>SUM(O13:O33)</f>
        <v>115.05195661336128</v>
      </c>
      <c r="P34" s="175">
        <f>SUM(P13:P33)</f>
        <v>71.77103692398128</v>
      </c>
      <c r="Q34" s="175">
        <f>SUM(Q13:Q33)</f>
        <v>43.58483168938</v>
      </c>
      <c r="R34" s="175"/>
      <c r="S34" s="175"/>
      <c r="T34" s="175">
        <f>SUM(T13:T33)</f>
        <v>43.58483168938</v>
      </c>
      <c r="U34" s="169">
        <f>SUM(U13:U33)</f>
        <v>2.028360836216216</v>
      </c>
      <c r="V34" s="175">
        <f>SUM(V13:V33)</f>
        <v>34.82042130493379</v>
      </c>
      <c r="W34" s="175">
        <f>SUM(W13:W33)</f>
        <v>6.736049548230001</v>
      </c>
      <c r="X34" s="175"/>
      <c r="Y34" s="175">
        <f aca="true" t="shared" si="1" ref="Y34:AE34">SUM(Y13:Y33)</f>
        <v>0.30391199999999996</v>
      </c>
      <c r="Z34" s="175"/>
      <c r="AA34" s="175"/>
      <c r="AB34" s="175"/>
      <c r="AC34" s="175">
        <f t="shared" si="1"/>
        <v>0.25326</v>
      </c>
      <c r="AD34" s="175">
        <f t="shared" si="1"/>
        <v>0</v>
      </c>
      <c r="AE34" s="175">
        <f t="shared" si="1"/>
        <v>0.050652</v>
      </c>
      <c r="AF34" s="175"/>
      <c r="AG34" s="175">
        <f>SUM(AG13:AG33)</f>
        <v>32.751867770804004</v>
      </c>
      <c r="AH34" s="175"/>
      <c r="AI34" s="175"/>
      <c r="AJ34" s="175">
        <f>SUM(AJ13:AJ33)</f>
        <v>32.751867770804004</v>
      </c>
      <c r="AK34" s="175">
        <f>SUM(AK13:AK33)</f>
        <v>6.918739727162158</v>
      </c>
      <c r="AL34" s="175">
        <f>SUM(AL13:AL33)</f>
        <v>20.38246875357451</v>
      </c>
      <c r="AM34" s="175">
        <f>SUM(AM13:AM33)</f>
        <v>5.450659290067335</v>
      </c>
      <c r="AN34" s="175"/>
      <c r="AO34" s="175">
        <f>SUM(AO13:AO33)</f>
        <v>38.71525715317728</v>
      </c>
      <c r="AP34" s="175"/>
      <c r="AQ34" s="175"/>
      <c r="AR34" s="175">
        <f>SUM(AR13:AR33)</f>
        <v>38.71525715317728</v>
      </c>
      <c r="AS34" s="175">
        <f>SUM(AS13:AS33)</f>
        <v>10.545734189999994</v>
      </c>
      <c r="AT34" s="175">
        <f>SUM(AT13:AT33)</f>
        <v>21.725389742607735</v>
      </c>
      <c r="AU34" s="175">
        <f>SUM(AU13:AU33)</f>
        <v>6.4441332205695465</v>
      </c>
      <c r="AV34" s="175"/>
      <c r="AW34" s="175">
        <f aca="true" t="shared" si="2" ref="AW34:BC34">SUM(AW13:AW33)</f>
        <v>115.05195661336128</v>
      </c>
      <c r="AX34" s="175">
        <f t="shared" si="2"/>
        <v>0</v>
      </c>
      <c r="AY34" s="175">
        <f t="shared" si="2"/>
        <v>0</v>
      </c>
      <c r="AZ34" s="175">
        <f t="shared" si="2"/>
        <v>115.05195661336128</v>
      </c>
      <c r="BA34" s="169">
        <f t="shared" si="2"/>
        <v>19.492834753378368</v>
      </c>
      <c r="BB34" s="175">
        <f t="shared" si="2"/>
        <v>76.92827980111603</v>
      </c>
      <c r="BC34" s="175">
        <f t="shared" si="2"/>
        <v>18.630842058866882</v>
      </c>
      <c r="BD34" s="291"/>
      <c r="BE34" s="169">
        <f aca="true" t="shared" si="3" ref="BE34:BK34">SUM(BE13:BE33)</f>
        <v>71.77103692398128</v>
      </c>
      <c r="BF34" s="175">
        <f t="shared" si="3"/>
        <v>0</v>
      </c>
      <c r="BG34" s="175">
        <f t="shared" si="3"/>
        <v>0</v>
      </c>
      <c r="BH34" s="175">
        <f t="shared" si="3"/>
        <v>0</v>
      </c>
      <c r="BI34" s="169">
        <f t="shared" si="3"/>
        <v>17.717733917162153</v>
      </c>
      <c r="BJ34" s="175">
        <f t="shared" si="3"/>
        <v>42.107858496182246</v>
      </c>
      <c r="BK34" s="175">
        <f t="shared" si="3"/>
        <v>11.945444510636882</v>
      </c>
      <c r="BL34" s="178"/>
      <c r="BM34" s="1"/>
      <c r="BN34" s="149">
        <f>M34-AG34-AO34-Q34</f>
        <v>0</v>
      </c>
      <c r="BO34" s="149">
        <f>AW34-AZ34</f>
        <v>0</v>
      </c>
      <c r="BP34" s="149">
        <f>AZ34-BA34-BB34-BC34</f>
        <v>0</v>
      </c>
      <c r="BQ34" s="149">
        <f>Q34-R34-S34-T34</f>
        <v>0</v>
      </c>
      <c r="BR34" s="149">
        <f>T34-U34-V34-W34-X34</f>
        <v>-1.7763568394002505E-15</v>
      </c>
      <c r="BS34" s="149">
        <f>AG34-AH34-AI34-AJ34</f>
        <v>0</v>
      </c>
      <c r="BT34" s="149">
        <f>AJ34-AK34-AL34-AM34-AN34</f>
        <v>0</v>
      </c>
      <c r="BU34" s="149">
        <f>AO34-AP34-AQ34-AR34</f>
        <v>0</v>
      </c>
      <c r="BV34" s="149">
        <f>AJ34-AK34-AL34-AM34-AN34</f>
        <v>0</v>
      </c>
      <c r="BW34" s="149">
        <f>AO34-AP34-AQ34-AR34</f>
        <v>0</v>
      </c>
      <c r="BX34" s="149">
        <f>AR34-AS34-AT34-AU34-AV34</f>
        <v>8.881784197001252E-16</v>
      </c>
      <c r="BY34" s="149">
        <f>AW34-AX34-AY34-AZ34</f>
        <v>0</v>
      </c>
    </row>
    <row r="35" spans="1:64" ht="18.75">
      <c r="A35" s="332"/>
      <c r="B35" s="332"/>
      <c r="C35" s="39"/>
      <c r="D35" s="39"/>
      <c r="E35" s="39"/>
      <c r="F35" s="39"/>
      <c r="G35" s="39"/>
      <c r="H35" s="50"/>
      <c r="I35" s="43"/>
      <c r="J35" s="43"/>
      <c r="K35" s="43"/>
      <c r="L35" s="43"/>
      <c r="M35" s="50"/>
      <c r="N35" s="50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55" ht="28.5" customHeight="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S36" s="43"/>
      <c r="AT36" s="43"/>
      <c r="AU36" s="43"/>
      <c r="AV36" s="39"/>
      <c r="AW36" s="39"/>
      <c r="BA36" s="1"/>
      <c r="BB36" s="1"/>
      <c r="BC36" s="1"/>
    </row>
    <row r="37" spans="1:55" ht="23.25" customHeight="1" hidden="1">
      <c r="A37" s="10"/>
      <c r="B37" s="10"/>
      <c r="C37" s="10"/>
      <c r="D37" s="10"/>
      <c r="E37" s="10"/>
      <c r="F37" s="10"/>
      <c r="G37" s="10"/>
      <c r="H37" s="51"/>
      <c r="I37" s="10"/>
      <c r="J37" s="10"/>
      <c r="K37" s="10"/>
      <c r="L37" s="10"/>
      <c r="M37" s="10"/>
      <c r="N37" s="10"/>
      <c r="O37" s="10"/>
      <c r="P37" s="10"/>
      <c r="Q37" s="39"/>
      <c r="U37" s="43"/>
      <c r="V37" s="43"/>
      <c r="W37" s="43"/>
      <c r="AG37" s="39"/>
      <c r="AK37" s="43"/>
      <c r="AL37" s="43"/>
      <c r="AM37" s="43"/>
      <c r="AO37" s="39"/>
      <c r="AS37" s="43"/>
      <c r="AT37" s="43"/>
      <c r="AU37" s="43"/>
      <c r="AZ37" s="39"/>
      <c r="BA37" s="39"/>
      <c r="BB37" s="1"/>
      <c r="BC37" s="1"/>
    </row>
    <row r="38" spans="3:55" ht="16.5" customHeight="1" hidden="1">
      <c r="C38" s="10"/>
      <c r="H38" s="106"/>
      <c r="M38" s="106"/>
      <c r="N38" s="106"/>
      <c r="Q38" s="106"/>
      <c r="U38" s="201">
        <f>U30+V30</f>
        <v>36.848782141150004</v>
      </c>
      <c r="V38" s="43"/>
      <c r="W38" s="43"/>
      <c r="AG38" s="106"/>
      <c r="AK38" s="50">
        <f>AK30+AL30</f>
        <v>27.30120848073667</v>
      </c>
      <c r="AL38" s="43"/>
      <c r="AM38" s="43"/>
      <c r="AO38" s="106"/>
      <c r="AS38" s="43">
        <f>AS30+AT30</f>
        <v>32.27112393260773</v>
      </c>
      <c r="AT38" s="43"/>
      <c r="AU38" s="43"/>
      <c r="AW38" s="39"/>
      <c r="AZ38" s="106"/>
      <c r="BA38" s="1"/>
      <c r="BB38" s="1"/>
      <c r="BC38" s="1"/>
    </row>
    <row r="39" spans="3:55" ht="15.75" hidden="1">
      <c r="C39" s="10"/>
      <c r="H39" s="106"/>
      <c r="M39" s="106"/>
      <c r="N39" s="106"/>
      <c r="Q39" s="106"/>
      <c r="U39" s="1"/>
      <c r="V39" s="1"/>
      <c r="W39" s="1"/>
      <c r="X39" s="39"/>
      <c r="Y39" s="39"/>
      <c r="Z39" s="39"/>
      <c r="AA39" s="39"/>
      <c r="AB39" s="39"/>
      <c r="AC39" s="39"/>
      <c r="AD39" s="39"/>
      <c r="AE39" s="39"/>
      <c r="AF39" s="39"/>
      <c r="AG39" s="106"/>
      <c r="AK39" s="39"/>
      <c r="AL39" s="1"/>
      <c r="AM39" s="1"/>
      <c r="AO39" s="106"/>
      <c r="AS39" s="39"/>
      <c r="AT39" s="39"/>
      <c r="AU39" s="1"/>
      <c r="AZ39" s="106"/>
      <c r="BA39" s="1"/>
      <c r="BB39" s="1"/>
      <c r="BC39" s="1"/>
    </row>
    <row r="40" spans="2:64" ht="18" customHeight="1" hidden="1">
      <c r="B40" s="10"/>
      <c r="C40" s="10"/>
      <c r="D40" s="10"/>
      <c r="E40" s="10"/>
      <c r="F40" s="10"/>
      <c r="G40" s="10"/>
      <c r="H40" s="161">
        <f>H34-H33-H32-H30-H28-H24-H23-H22-H21-H20-H19-H17-H16-H15-H14-H27-H26-H25</f>
        <v>0</v>
      </c>
      <c r="I40" s="139"/>
      <c r="J40" s="139"/>
      <c r="K40" s="139"/>
      <c r="L40" s="139"/>
      <c r="M40" s="161">
        <f aca="true" t="shared" si="4" ref="M40:BD40">M34-M33-M32-M30-M28-M24-M23-M22-M21-M20-M19-M17-M16-M15-M14-M27-M26-M25</f>
        <v>0</v>
      </c>
      <c r="N40" s="161"/>
      <c r="O40" s="161">
        <f t="shared" si="4"/>
        <v>0</v>
      </c>
      <c r="P40" s="161"/>
      <c r="Q40" s="161">
        <f t="shared" si="4"/>
        <v>0</v>
      </c>
      <c r="R40" s="161">
        <f t="shared" si="4"/>
        <v>0</v>
      </c>
      <c r="S40" s="161">
        <f t="shared" si="4"/>
        <v>0</v>
      </c>
      <c r="T40" s="161">
        <f t="shared" si="4"/>
        <v>0</v>
      </c>
      <c r="U40" s="161">
        <f t="shared" si="4"/>
        <v>0</v>
      </c>
      <c r="V40" s="161">
        <f t="shared" si="4"/>
        <v>0</v>
      </c>
      <c r="W40" s="161">
        <f t="shared" si="4"/>
        <v>0</v>
      </c>
      <c r="X40" s="161">
        <f t="shared" si="4"/>
        <v>0</v>
      </c>
      <c r="Y40" s="161"/>
      <c r="Z40" s="161"/>
      <c r="AA40" s="161"/>
      <c r="AB40" s="161"/>
      <c r="AC40" s="161"/>
      <c r="AD40" s="161"/>
      <c r="AE40" s="161"/>
      <c r="AF40" s="161"/>
      <c r="AG40" s="161">
        <f t="shared" si="4"/>
        <v>0</v>
      </c>
      <c r="AH40" s="161">
        <f t="shared" si="4"/>
        <v>0</v>
      </c>
      <c r="AI40" s="161">
        <f t="shared" si="4"/>
        <v>0</v>
      </c>
      <c r="AJ40" s="161">
        <f t="shared" si="4"/>
        <v>0</v>
      </c>
      <c r="AK40" s="161">
        <f t="shared" si="4"/>
        <v>0</v>
      </c>
      <c r="AL40" s="161">
        <f t="shared" si="4"/>
        <v>0</v>
      </c>
      <c r="AM40" s="161">
        <f t="shared" si="4"/>
        <v>0</v>
      </c>
      <c r="AN40" s="161">
        <f t="shared" si="4"/>
        <v>0</v>
      </c>
      <c r="AO40" s="161">
        <f t="shared" si="4"/>
        <v>0</v>
      </c>
      <c r="AP40" s="161">
        <f t="shared" si="4"/>
        <v>0</v>
      </c>
      <c r="AQ40" s="161">
        <f t="shared" si="4"/>
        <v>0</v>
      </c>
      <c r="AR40" s="161">
        <f t="shared" si="4"/>
        <v>0</v>
      </c>
      <c r="AS40" s="161">
        <f t="shared" si="4"/>
        <v>0</v>
      </c>
      <c r="AT40" s="161">
        <f t="shared" si="4"/>
        <v>0</v>
      </c>
      <c r="AU40" s="161">
        <f t="shared" si="4"/>
        <v>0</v>
      </c>
      <c r="AV40" s="161">
        <f t="shared" si="4"/>
        <v>0</v>
      </c>
      <c r="AW40" s="161">
        <f t="shared" si="4"/>
        <v>0</v>
      </c>
      <c r="AX40" s="161">
        <f t="shared" si="4"/>
        <v>0</v>
      </c>
      <c r="AY40" s="161">
        <f t="shared" si="4"/>
        <v>0</v>
      </c>
      <c r="AZ40" s="161">
        <f t="shared" si="4"/>
        <v>0</v>
      </c>
      <c r="BA40" s="161">
        <f t="shared" si="4"/>
        <v>0</v>
      </c>
      <c r="BB40" s="161">
        <f t="shared" si="4"/>
        <v>0</v>
      </c>
      <c r="BC40" s="161">
        <f t="shared" si="4"/>
        <v>0</v>
      </c>
      <c r="BD40" s="161">
        <f t="shared" si="4"/>
        <v>0</v>
      </c>
      <c r="BE40" s="161"/>
      <c r="BF40" s="161"/>
      <c r="BG40" s="161"/>
      <c r="BH40" s="161"/>
      <c r="BI40" s="161"/>
      <c r="BJ40" s="161"/>
      <c r="BK40" s="161"/>
      <c r="BL40" s="161"/>
    </row>
    <row r="41" spans="1:55" ht="18" customHeight="1" hidden="1">
      <c r="A41" s="10"/>
      <c r="B41" s="10"/>
      <c r="C41" s="10"/>
      <c r="D41" s="10"/>
      <c r="E41" s="10"/>
      <c r="F41" s="10"/>
      <c r="G41" s="10"/>
      <c r="H41" s="52"/>
      <c r="I41" s="10"/>
      <c r="J41" s="10"/>
      <c r="K41" s="10"/>
      <c r="L41" s="10"/>
      <c r="M41" s="10"/>
      <c r="N41" s="10"/>
      <c r="U41" s="39"/>
      <c r="V41" s="1"/>
      <c r="W41" s="1"/>
      <c r="AK41" s="39"/>
      <c r="AL41" s="1"/>
      <c r="AM41" s="1"/>
      <c r="AS41" s="39"/>
      <c r="AT41" s="1"/>
      <c r="AU41" s="1"/>
      <c r="BA41" s="1"/>
      <c r="BB41" s="1"/>
      <c r="BC41" s="1"/>
    </row>
    <row r="42" spans="1:55" ht="15.75" hidden="1">
      <c r="A42" s="53"/>
      <c r="B42" s="53"/>
      <c r="C42" s="10"/>
      <c r="D42" s="53"/>
      <c r="E42" s="53"/>
      <c r="F42" s="53"/>
      <c r="G42" s="53"/>
      <c r="H42" s="56"/>
      <c r="I42" s="53"/>
      <c r="J42" s="53"/>
      <c r="K42" s="53"/>
      <c r="L42" s="53"/>
      <c r="U42" s="1"/>
      <c r="V42" s="1"/>
      <c r="W42" s="1"/>
      <c r="AK42" s="1"/>
      <c r="AL42" s="1"/>
      <c r="AM42" s="1"/>
      <c r="AS42" s="1"/>
      <c r="AT42" s="1"/>
      <c r="AU42" s="1"/>
      <c r="BA42" s="1"/>
      <c r="BB42" s="1"/>
      <c r="BC42" s="1"/>
    </row>
    <row r="43" spans="2:37" ht="15.75" hidden="1">
      <c r="B43" s="54"/>
      <c r="C43" s="54"/>
      <c r="D43" s="54"/>
      <c r="E43" s="54"/>
      <c r="F43" s="54"/>
      <c r="G43" s="54"/>
      <c r="H43" s="57"/>
      <c r="I43" s="54"/>
      <c r="J43" s="54"/>
      <c r="K43" s="54"/>
      <c r="L43" s="54"/>
      <c r="M43" s="54"/>
      <c r="N43" s="54"/>
      <c r="AK43" s="1"/>
    </row>
    <row r="44" spans="2:14" ht="15.75" hidden="1">
      <c r="B44" s="10"/>
      <c r="C44" s="10"/>
      <c r="D44" s="10"/>
      <c r="E44" s="10"/>
      <c r="F44" s="10"/>
      <c r="G44" s="10"/>
      <c r="H44" s="52"/>
      <c r="I44" s="10"/>
      <c r="J44" s="10"/>
      <c r="K44" s="10"/>
      <c r="L44" s="10"/>
      <c r="M44" s="10"/>
      <c r="N44" s="10"/>
    </row>
    <row r="45" spans="2:14" ht="15.75" hidden="1">
      <c r="B45" s="54"/>
      <c r="C45" s="54"/>
      <c r="D45" s="54"/>
      <c r="E45" s="54"/>
      <c r="F45" s="54"/>
      <c r="G45" s="54"/>
      <c r="H45" s="58"/>
      <c r="I45" s="54"/>
      <c r="J45" s="54"/>
      <c r="K45" s="54"/>
      <c r="L45" s="54"/>
      <c r="M45" s="54"/>
      <c r="N45" s="54"/>
    </row>
    <row r="46" spans="2:14" ht="15.75" hidden="1">
      <c r="B46" s="11"/>
      <c r="C46" s="11"/>
      <c r="D46" s="11"/>
      <c r="E46" s="11"/>
      <c r="F46" s="11"/>
      <c r="G46" s="11"/>
      <c r="H46" s="59"/>
      <c r="I46" s="11"/>
      <c r="J46" s="11"/>
      <c r="K46" s="11"/>
      <c r="L46" s="11"/>
      <c r="M46" s="11"/>
      <c r="N46" s="11"/>
    </row>
    <row r="47" spans="2:8" ht="15.75" hidden="1">
      <c r="B47" s="11"/>
      <c r="H47" s="55"/>
    </row>
    <row r="48" spans="2:14" ht="15.75" hidden="1"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207"/>
    </row>
    <row r="49" ht="15.75" hidden="1"/>
    <row r="50" ht="15.75" hidden="1">
      <c r="AG50" s="125"/>
    </row>
    <row r="51" ht="15.75" hidden="1"/>
    <row r="56" ht="15.75">
      <c r="J56" s="282">
        <v>253.26</v>
      </c>
    </row>
    <row r="57" ht="15.75">
      <c r="J57" s="282">
        <f>J56*1.2</f>
        <v>303.912</v>
      </c>
    </row>
    <row r="58" ht="15.75">
      <c r="J58" s="282">
        <f>J57-J56</f>
        <v>50.65199999999999</v>
      </c>
    </row>
    <row r="59" ht="15.75">
      <c r="J59" s="282"/>
    </row>
  </sheetData>
  <sheetProtection/>
  <mergeCells count="23">
    <mergeCell ref="B48:M48"/>
    <mergeCell ref="D9:D11"/>
    <mergeCell ref="G10:I10"/>
    <mergeCell ref="A36:AQ36"/>
    <mergeCell ref="A35:B35"/>
    <mergeCell ref="B9:B11"/>
    <mergeCell ref="A3:AN3"/>
    <mergeCell ref="A4:AN4"/>
    <mergeCell ref="A6:AN6"/>
    <mergeCell ref="A7:AN7"/>
    <mergeCell ref="A9:A11"/>
    <mergeCell ref="Q9:X10"/>
    <mergeCell ref="AG9:AN10"/>
    <mergeCell ref="C9:C11"/>
    <mergeCell ref="Y9:AF10"/>
    <mergeCell ref="BE9:BL10"/>
    <mergeCell ref="E9:F10"/>
    <mergeCell ref="G9:L9"/>
    <mergeCell ref="J10:L10"/>
    <mergeCell ref="M9:N10"/>
    <mergeCell ref="O9:P10"/>
    <mergeCell ref="AO9:AV10"/>
    <mergeCell ref="AW9:BD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29 U29:W29 H13 U13:W13 H21:H22 U19:V23 AK19:AK28 AK32:AK33 AS22:AS28 AS16:AS17 AK14:AK17 U30 U32:U33 AS30 AS33 AK30 AS19:AS20 U25:V28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Width="2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5"/>
  <sheetViews>
    <sheetView view="pageBreakPreview" zoomScale="55" zoomScaleNormal="78" zoomScaleSheetLayoutView="55" zoomScalePageLayoutView="0" workbookViewId="0" topLeftCell="C1">
      <selection activeCell="T34" sqref="T34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6" width="14.875" style="1" customWidth="1"/>
    <col min="7" max="8" width="30.75390625" style="1" customWidth="1"/>
    <col min="9" max="11" width="15.00390625" style="1" bestFit="1" customWidth="1"/>
    <col min="12" max="14" width="15.00390625" style="1" customWidth="1"/>
    <col min="15" max="16" width="15.00390625" style="1" bestFit="1" customWidth="1"/>
    <col min="17" max="18" width="15.00390625" style="1" customWidth="1"/>
    <col min="19" max="19" width="15.00390625" style="1" bestFit="1" customWidth="1"/>
    <col min="20" max="20" width="15.00390625" style="1" customWidth="1"/>
    <col min="21" max="22" width="15.00390625" style="1" bestFit="1" customWidth="1"/>
    <col min="23" max="23" width="19.25390625" style="1" bestFit="1" customWidth="1"/>
    <col min="24" max="24" width="19.25390625" style="1" customWidth="1"/>
    <col min="25" max="25" width="9.875" style="1" customWidth="1"/>
    <col min="26" max="26" width="11.25390625" style="1" customWidth="1"/>
    <col min="27" max="27" width="14.00390625" style="1" customWidth="1"/>
    <col min="28" max="28" width="6.875" style="1" customWidth="1"/>
    <col min="29" max="29" width="9.625" style="1" customWidth="1"/>
    <col min="30" max="30" width="6.375" style="1" customWidth="1"/>
    <col min="31" max="31" width="8.375" style="1" customWidth="1"/>
    <col min="32" max="32" width="11.375" style="1" customWidth="1"/>
    <col min="33" max="33" width="9.00390625" style="1" customWidth="1"/>
    <col min="34" max="34" width="7.75390625" style="1" customWidth="1"/>
    <col min="35" max="35" width="10.25390625" style="1" customWidth="1"/>
    <col min="36" max="36" width="7.00390625" style="1" customWidth="1"/>
    <col min="37" max="37" width="7.75390625" style="1" customWidth="1"/>
    <col min="38" max="38" width="10.75390625" style="1" customWidth="1"/>
    <col min="39" max="39" width="8.375" style="1" customWidth="1"/>
    <col min="40" max="46" width="8.25390625" style="1" customWidth="1"/>
    <col min="47" max="47" width="9.875" style="1" customWidth="1"/>
    <col min="48" max="48" width="7.00390625" style="1" customWidth="1"/>
    <col min="49" max="49" width="7.875" style="1" customWidth="1"/>
    <col min="50" max="50" width="11.00390625" style="1" customWidth="1"/>
    <col min="51" max="51" width="7.75390625" style="1" customWidth="1"/>
    <col min="52" max="52" width="8.875" style="1" customWidth="1"/>
    <col min="53" max="16384" width="9.125" style="1" customWidth="1"/>
  </cols>
  <sheetData>
    <row r="1" spans="23:24" ht="15.75">
      <c r="W1" s="47" t="s">
        <v>83</v>
      </c>
      <c r="X1" s="47"/>
    </row>
    <row r="2" spans="23:24" ht="18.75">
      <c r="W2" s="3"/>
      <c r="X2" s="3"/>
    </row>
    <row r="3" spans="1:24" ht="18.75">
      <c r="A3" s="340" t="s">
        <v>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4"/>
    </row>
    <row r="4" spans="1:55" ht="18.75">
      <c r="A4" s="340" t="s">
        <v>75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4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</row>
    <row r="5" spans="1:55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7" ht="18.75">
      <c r="A6" s="321" t="str">
        <f>'прил.1'!A6</f>
        <v>ООО "РЭК"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206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</row>
    <row r="7" spans="1:57" ht="15.75">
      <c r="A7" s="323" t="s">
        <v>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105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</row>
    <row r="8" spans="1:24" ht="15.75" customHeight="1" thickBo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209"/>
    </row>
    <row r="9" spans="1:24" ht="82.5" customHeight="1">
      <c r="A9" s="324" t="s">
        <v>3</v>
      </c>
      <c r="B9" s="333" t="s">
        <v>67</v>
      </c>
      <c r="C9" s="333" t="s">
        <v>68</v>
      </c>
      <c r="D9" s="329" t="s">
        <v>6</v>
      </c>
      <c r="E9" s="307" t="s">
        <v>76</v>
      </c>
      <c r="F9" s="309"/>
      <c r="G9" s="307" t="s">
        <v>77</v>
      </c>
      <c r="H9" s="309"/>
      <c r="I9" s="315" t="s">
        <v>110</v>
      </c>
      <c r="J9" s="316"/>
      <c r="K9" s="316"/>
      <c r="L9" s="316"/>
      <c r="M9" s="316"/>
      <c r="N9" s="317"/>
      <c r="O9" s="315" t="s">
        <v>111</v>
      </c>
      <c r="P9" s="316"/>
      <c r="Q9" s="316"/>
      <c r="R9" s="316"/>
      <c r="S9" s="307" t="s">
        <v>109</v>
      </c>
      <c r="T9" s="308"/>
      <c r="U9" s="308"/>
      <c r="V9" s="308"/>
      <c r="W9" s="308"/>
      <c r="X9" s="313"/>
    </row>
    <row r="10" spans="1:24" ht="40.5" customHeight="1">
      <c r="A10" s="325"/>
      <c r="B10" s="318"/>
      <c r="C10" s="318"/>
      <c r="D10" s="330"/>
      <c r="E10" s="310"/>
      <c r="F10" s="312"/>
      <c r="G10" s="310"/>
      <c r="H10" s="312"/>
      <c r="I10" s="318" t="s">
        <v>11</v>
      </c>
      <c r="J10" s="318"/>
      <c r="K10" s="318"/>
      <c r="L10" s="335" t="s">
        <v>152</v>
      </c>
      <c r="M10" s="336"/>
      <c r="N10" s="337"/>
      <c r="O10" s="318" t="s">
        <v>159</v>
      </c>
      <c r="P10" s="318"/>
      <c r="Q10" s="318" t="s">
        <v>160</v>
      </c>
      <c r="R10" s="335"/>
      <c r="S10" s="338" t="s">
        <v>107</v>
      </c>
      <c r="T10" s="339"/>
      <c r="U10" s="23" t="s">
        <v>134</v>
      </c>
      <c r="V10" s="23" t="s">
        <v>139</v>
      </c>
      <c r="W10" s="335" t="s">
        <v>12</v>
      </c>
      <c r="X10" s="334" t="s">
        <v>158</v>
      </c>
    </row>
    <row r="11" spans="1:24" ht="99">
      <c r="A11" s="325"/>
      <c r="B11" s="318"/>
      <c r="C11" s="318"/>
      <c r="D11" s="330"/>
      <c r="E11" s="26" t="s">
        <v>11</v>
      </c>
      <c r="F11" s="252" t="s">
        <v>152</v>
      </c>
      <c r="G11" s="26" t="s">
        <v>13</v>
      </c>
      <c r="H11" s="252" t="s">
        <v>152</v>
      </c>
      <c r="I11" s="7" t="s">
        <v>78</v>
      </c>
      <c r="J11" s="27" t="s">
        <v>79</v>
      </c>
      <c r="K11" s="27" t="s">
        <v>80</v>
      </c>
      <c r="L11" s="7" t="s">
        <v>78</v>
      </c>
      <c r="M11" s="27" t="s">
        <v>79</v>
      </c>
      <c r="N11" s="27" t="s">
        <v>80</v>
      </c>
      <c r="O11" s="253" t="s">
        <v>81</v>
      </c>
      <c r="P11" s="7" t="s">
        <v>82</v>
      </c>
      <c r="Q11" s="253" t="s">
        <v>81</v>
      </c>
      <c r="R11" s="7" t="s">
        <v>82</v>
      </c>
      <c r="S11" s="6" t="s">
        <v>11</v>
      </c>
      <c r="T11" s="261" t="s">
        <v>152</v>
      </c>
      <c r="U11" s="6" t="s">
        <v>11</v>
      </c>
      <c r="V11" s="6" t="s">
        <v>11</v>
      </c>
      <c r="W11" s="335"/>
      <c r="X11" s="334"/>
    </row>
    <row r="12" spans="1:24" ht="19.5" customHeight="1">
      <c r="A12" s="66">
        <v>1</v>
      </c>
      <c r="B12" s="6">
        <f>A12+1</f>
        <v>2</v>
      </c>
      <c r="C12" s="6">
        <f aca="true" t="shared" si="0" ref="C12:X12">B12+1</f>
        <v>3</v>
      </c>
      <c r="D12" s="6">
        <f t="shared" si="0"/>
        <v>4</v>
      </c>
      <c r="E12" s="6">
        <f t="shared" si="0"/>
        <v>5</v>
      </c>
      <c r="F12" s="6">
        <f t="shared" si="0"/>
        <v>6</v>
      </c>
      <c r="G12" s="6">
        <f t="shared" si="0"/>
        <v>7</v>
      </c>
      <c r="H12" s="6">
        <f t="shared" si="0"/>
        <v>8</v>
      </c>
      <c r="I12" s="6">
        <f t="shared" si="0"/>
        <v>9</v>
      </c>
      <c r="J12" s="6">
        <f t="shared" si="0"/>
        <v>10</v>
      </c>
      <c r="K12" s="6">
        <f t="shared" si="0"/>
        <v>11</v>
      </c>
      <c r="L12" s="6">
        <f t="shared" si="0"/>
        <v>12</v>
      </c>
      <c r="M12" s="6">
        <f t="shared" si="0"/>
        <v>13</v>
      </c>
      <c r="N12" s="6">
        <f t="shared" si="0"/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  <c r="V12" s="6">
        <f t="shared" si="0"/>
        <v>22</v>
      </c>
      <c r="W12" s="6">
        <f t="shared" si="0"/>
        <v>23</v>
      </c>
      <c r="X12" s="6">
        <f t="shared" si="0"/>
        <v>24</v>
      </c>
    </row>
    <row r="13" spans="1:26" ht="16.5">
      <c r="A13" s="73" t="str">
        <f>'прил.1'!A13</f>
        <v>1.</v>
      </c>
      <c r="B13" s="144" t="s">
        <v>103</v>
      </c>
      <c r="C13" s="145"/>
      <c r="D13" s="40"/>
      <c r="E13" s="40"/>
      <c r="F13" s="40"/>
      <c r="G13" s="146"/>
      <c r="H13" s="146"/>
      <c r="I13" s="146"/>
      <c r="J13" s="146"/>
      <c r="K13" s="41"/>
      <c r="L13" s="41"/>
      <c r="M13" s="41"/>
      <c r="N13" s="41"/>
      <c r="O13" s="254"/>
      <c r="P13" s="36"/>
      <c r="Q13" s="36"/>
      <c r="R13" s="36"/>
      <c r="S13" s="45"/>
      <c r="T13" s="45"/>
      <c r="U13" s="41"/>
      <c r="V13" s="41"/>
      <c r="W13" s="262"/>
      <c r="X13" s="74"/>
      <c r="Y13" s="102"/>
      <c r="Z13" s="102"/>
    </row>
    <row r="14" spans="1:30" ht="15.75" hidden="1">
      <c r="A14" s="69"/>
      <c r="B14" s="37"/>
      <c r="C14" s="64"/>
      <c r="D14" s="107"/>
      <c r="E14" s="107"/>
      <c r="F14" s="107"/>
      <c r="G14" s="173"/>
      <c r="H14" s="173"/>
      <c r="I14" s="173"/>
      <c r="J14" s="173"/>
      <c r="K14" s="180"/>
      <c r="L14" s="180"/>
      <c r="M14" s="180"/>
      <c r="N14" s="180"/>
      <c r="O14" s="255"/>
      <c r="P14" s="173"/>
      <c r="Q14" s="173"/>
      <c r="R14" s="173"/>
      <c r="S14" s="181"/>
      <c r="T14" s="181"/>
      <c r="U14" s="181"/>
      <c r="V14" s="181"/>
      <c r="W14" s="263"/>
      <c r="X14" s="183"/>
      <c r="Y14" s="39"/>
      <c r="Z14" s="172"/>
      <c r="AA14" s="102"/>
      <c r="AB14" s="102"/>
      <c r="AC14" s="39"/>
      <c r="AD14" s="102"/>
    </row>
    <row r="15" spans="1:30" ht="15.75" hidden="1">
      <c r="A15" s="69"/>
      <c r="B15" s="127"/>
      <c r="C15" s="128"/>
      <c r="D15" s="129"/>
      <c r="E15" s="129"/>
      <c r="F15" s="129"/>
      <c r="G15" s="173"/>
      <c r="H15" s="173"/>
      <c r="I15" s="173"/>
      <c r="J15" s="173"/>
      <c r="K15" s="180"/>
      <c r="L15" s="180"/>
      <c r="M15" s="180"/>
      <c r="N15" s="180"/>
      <c r="O15" s="255"/>
      <c r="P15" s="173"/>
      <c r="Q15" s="173"/>
      <c r="R15" s="173"/>
      <c r="S15" s="181"/>
      <c r="T15" s="181"/>
      <c r="U15" s="181"/>
      <c r="V15" s="181"/>
      <c r="W15" s="263"/>
      <c r="X15" s="183"/>
      <c r="Y15" s="39"/>
      <c r="Z15" s="172"/>
      <c r="AA15" s="39"/>
      <c r="AC15" s="39"/>
      <c r="AD15" s="102"/>
    </row>
    <row r="16" spans="1:30" ht="15.75" hidden="1">
      <c r="A16" s="69"/>
      <c r="B16" s="127"/>
      <c r="C16" s="128"/>
      <c r="D16" s="129"/>
      <c r="E16" s="129"/>
      <c r="F16" s="129"/>
      <c r="G16" s="173"/>
      <c r="H16" s="173"/>
      <c r="I16" s="173"/>
      <c r="J16" s="173"/>
      <c r="K16" s="180"/>
      <c r="L16" s="180"/>
      <c r="M16" s="180"/>
      <c r="N16" s="180"/>
      <c r="O16" s="255"/>
      <c r="P16" s="173"/>
      <c r="Q16" s="173"/>
      <c r="R16" s="173"/>
      <c r="S16" s="181"/>
      <c r="T16" s="181"/>
      <c r="U16" s="181"/>
      <c r="V16" s="181"/>
      <c r="W16" s="263"/>
      <c r="X16" s="183"/>
      <c r="Y16" s="39"/>
      <c r="Z16" s="172"/>
      <c r="AA16" s="39"/>
      <c r="AC16" s="39"/>
      <c r="AD16" s="102"/>
    </row>
    <row r="17" spans="1:30" ht="15.75" hidden="1">
      <c r="A17" s="69"/>
      <c r="B17" s="127"/>
      <c r="C17" s="128"/>
      <c r="D17" s="129"/>
      <c r="E17" s="129"/>
      <c r="F17" s="129"/>
      <c r="G17" s="173"/>
      <c r="H17" s="173"/>
      <c r="I17" s="173"/>
      <c r="J17" s="173"/>
      <c r="K17" s="180"/>
      <c r="L17" s="180"/>
      <c r="M17" s="180"/>
      <c r="N17" s="180"/>
      <c r="O17" s="255"/>
      <c r="P17" s="173"/>
      <c r="Q17" s="173"/>
      <c r="R17" s="173"/>
      <c r="S17" s="181"/>
      <c r="T17" s="181"/>
      <c r="U17" s="181"/>
      <c r="V17" s="181"/>
      <c r="W17" s="263"/>
      <c r="X17" s="183"/>
      <c r="Y17" s="39"/>
      <c r="Z17" s="172"/>
      <c r="AA17" s="39"/>
      <c r="AC17" s="39"/>
      <c r="AD17" s="102"/>
    </row>
    <row r="18" spans="1:30" ht="15.75">
      <c r="A18" s="73" t="str">
        <f>'прил.1'!A18</f>
        <v>2.</v>
      </c>
      <c r="B18" s="136" t="s">
        <v>104</v>
      </c>
      <c r="C18" s="126"/>
      <c r="D18" s="40"/>
      <c r="E18" s="40"/>
      <c r="F18" s="40"/>
      <c r="G18" s="180"/>
      <c r="H18" s="180"/>
      <c r="I18" s="180"/>
      <c r="J18" s="180"/>
      <c r="K18" s="180"/>
      <c r="L18" s="180"/>
      <c r="M18" s="180"/>
      <c r="N18" s="180"/>
      <c r="O18" s="255"/>
      <c r="P18" s="180"/>
      <c r="Q18" s="180"/>
      <c r="R18" s="180"/>
      <c r="S18" s="180"/>
      <c r="T18" s="180"/>
      <c r="U18" s="180"/>
      <c r="V18" s="181"/>
      <c r="W18" s="264"/>
      <c r="X18" s="182"/>
      <c r="Y18" s="39">
        <f>W18-I18</f>
        <v>0</v>
      </c>
      <c r="Z18" s="172">
        <f>W18-V18-U18-S18</f>
        <v>0</v>
      </c>
      <c r="AA18" s="124">
        <f aca="true" t="shared" si="1" ref="AA18:AA33">X18-V18-U18-T18</f>
        <v>0</v>
      </c>
      <c r="AB18" s="124">
        <f aca="true" t="shared" si="2" ref="AB18:AB33">X18-M18</f>
        <v>0</v>
      </c>
      <c r="AC18" s="39"/>
      <c r="AD18" s="102"/>
    </row>
    <row r="19" spans="1:30" ht="15.75" hidden="1">
      <c r="A19" s="69"/>
      <c r="B19" s="134"/>
      <c r="C19" s="135"/>
      <c r="D19" s="107"/>
      <c r="E19" s="107"/>
      <c r="F19" s="107"/>
      <c r="G19" s="179"/>
      <c r="H19" s="179"/>
      <c r="I19" s="173"/>
      <c r="J19" s="173"/>
      <c r="K19" s="180"/>
      <c r="L19" s="180"/>
      <c r="M19" s="180"/>
      <c r="N19" s="180"/>
      <c r="O19" s="255"/>
      <c r="P19" s="173"/>
      <c r="Q19" s="173"/>
      <c r="R19" s="173"/>
      <c r="S19" s="181"/>
      <c r="T19" s="181"/>
      <c r="U19" s="181"/>
      <c r="V19" s="181"/>
      <c r="W19" s="263"/>
      <c r="X19" s="183"/>
      <c r="Y19" s="39"/>
      <c r="Z19" s="172"/>
      <c r="AA19" s="124">
        <f t="shared" si="1"/>
        <v>0</v>
      </c>
      <c r="AB19" s="124">
        <f t="shared" si="2"/>
        <v>0</v>
      </c>
      <c r="AC19" s="39"/>
      <c r="AD19" s="102"/>
    </row>
    <row r="20" spans="1:30" ht="15.75" hidden="1">
      <c r="A20" s="69"/>
      <c r="B20" s="134"/>
      <c r="C20" s="135"/>
      <c r="D20" s="107"/>
      <c r="E20" s="107"/>
      <c r="F20" s="107"/>
      <c r="G20" s="179"/>
      <c r="H20" s="179"/>
      <c r="I20" s="173"/>
      <c r="J20" s="173"/>
      <c r="K20" s="180"/>
      <c r="L20" s="180"/>
      <c r="M20" s="180"/>
      <c r="N20" s="180"/>
      <c r="O20" s="255"/>
      <c r="P20" s="173"/>
      <c r="Q20" s="173"/>
      <c r="R20" s="173"/>
      <c r="S20" s="181"/>
      <c r="T20" s="181"/>
      <c r="U20" s="181"/>
      <c r="V20" s="181"/>
      <c r="W20" s="263"/>
      <c r="X20" s="183"/>
      <c r="Y20" s="39"/>
      <c r="Z20" s="172"/>
      <c r="AA20" s="124">
        <f t="shared" si="1"/>
        <v>0</v>
      </c>
      <c r="AB20" s="124">
        <f t="shared" si="2"/>
        <v>0</v>
      </c>
      <c r="AC20" s="39"/>
      <c r="AD20" s="102"/>
    </row>
    <row r="21" spans="1:30" ht="15.75" hidden="1">
      <c r="A21" s="69"/>
      <c r="B21" s="134"/>
      <c r="C21" s="135"/>
      <c r="D21" s="107"/>
      <c r="E21" s="107"/>
      <c r="F21" s="107"/>
      <c r="G21" s="179"/>
      <c r="H21" s="179"/>
      <c r="I21" s="173"/>
      <c r="J21" s="173"/>
      <c r="K21" s="180"/>
      <c r="L21" s="180"/>
      <c r="M21" s="180"/>
      <c r="N21" s="180"/>
      <c r="O21" s="255"/>
      <c r="P21" s="173"/>
      <c r="Q21" s="173"/>
      <c r="R21" s="173"/>
      <c r="S21" s="181"/>
      <c r="T21" s="181"/>
      <c r="U21" s="181"/>
      <c r="V21" s="181"/>
      <c r="W21" s="263"/>
      <c r="X21" s="183"/>
      <c r="Y21" s="39"/>
      <c r="Z21" s="172"/>
      <c r="AA21" s="124">
        <f t="shared" si="1"/>
        <v>0</v>
      </c>
      <c r="AB21" s="124">
        <f t="shared" si="2"/>
        <v>0</v>
      </c>
      <c r="AC21" s="39"/>
      <c r="AD21" s="102"/>
    </row>
    <row r="22" spans="1:30" ht="15.75" hidden="1">
      <c r="A22" s="69"/>
      <c r="B22" s="134"/>
      <c r="C22" s="135"/>
      <c r="D22" s="107"/>
      <c r="E22" s="107"/>
      <c r="F22" s="107"/>
      <c r="G22" s="179"/>
      <c r="H22" s="179"/>
      <c r="I22" s="173"/>
      <c r="J22" s="173"/>
      <c r="K22" s="180"/>
      <c r="L22" s="180"/>
      <c r="M22" s="180"/>
      <c r="N22" s="180"/>
      <c r="O22" s="255"/>
      <c r="P22" s="173"/>
      <c r="Q22" s="173"/>
      <c r="R22" s="173"/>
      <c r="S22" s="181"/>
      <c r="T22" s="181"/>
      <c r="U22" s="181"/>
      <c r="V22" s="181"/>
      <c r="W22" s="263"/>
      <c r="X22" s="183"/>
      <c r="Y22" s="39"/>
      <c r="Z22" s="172"/>
      <c r="AA22" s="124">
        <f t="shared" si="1"/>
        <v>0</v>
      </c>
      <c r="AB22" s="124">
        <f t="shared" si="2"/>
        <v>0</v>
      </c>
      <c r="AC22" s="39"/>
      <c r="AD22" s="102"/>
    </row>
    <row r="23" spans="1:30" ht="15.75" hidden="1">
      <c r="A23" s="69"/>
      <c r="B23" s="134"/>
      <c r="C23" s="135"/>
      <c r="D23" s="107"/>
      <c r="E23" s="107"/>
      <c r="F23" s="107"/>
      <c r="G23" s="179"/>
      <c r="H23" s="179"/>
      <c r="I23" s="173"/>
      <c r="J23" s="173"/>
      <c r="K23" s="180"/>
      <c r="L23" s="180"/>
      <c r="M23" s="180"/>
      <c r="N23" s="180"/>
      <c r="O23" s="255"/>
      <c r="P23" s="173"/>
      <c r="Q23" s="173"/>
      <c r="R23" s="173"/>
      <c r="S23" s="181"/>
      <c r="T23" s="181"/>
      <c r="U23" s="181"/>
      <c r="V23" s="181"/>
      <c r="W23" s="263"/>
      <c r="X23" s="183"/>
      <c r="Y23" s="39"/>
      <c r="Z23" s="172"/>
      <c r="AA23" s="124">
        <f t="shared" si="1"/>
        <v>0</v>
      </c>
      <c r="AB23" s="124">
        <f t="shared" si="2"/>
        <v>0</v>
      </c>
      <c r="AC23" s="39"/>
      <c r="AD23" s="102"/>
    </row>
    <row r="24" spans="1:30" ht="15.75" hidden="1">
      <c r="A24" s="69"/>
      <c r="B24" s="134"/>
      <c r="C24" s="135"/>
      <c r="D24" s="107"/>
      <c r="E24" s="107"/>
      <c r="F24" s="107"/>
      <c r="G24" s="179"/>
      <c r="H24" s="179"/>
      <c r="I24" s="173"/>
      <c r="J24" s="173"/>
      <c r="K24" s="184"/>
      <c r="L24" s="184"/>
      <c r="M24" s="184"/>
      <c r="N24" s="184"/>
      <c r="O24" s="256"/>
      <c r="P24" s="173"/>
      <c r="Q24" s="173"/>
      <c r="R24" s="173"/>
      <c r="S24" s="179"/>
      <c r="T24" s="179"/>
      <c r="U24" s="179"/>
      <c r="V24" s="179"/>
      <c r="W24" s="265"/>
      <c r="X24" s="185"/>
      <c r="Y24" s="39"/>
      <c r="Z24" s="172"/>
      <c r="AA24" s="124">
        <f t="shared" si="1"/>
        <v>0</v>
      </c>
      <c r="AB24" s="124">
        <f t="shared" si="2"/>
        <v>0</v>
      </c>
      <c r="AC24" s="39"/>
      <c r="AD24" s="102"/>
    </row>
    <row r="25" spans="1:30" ht="15.75" hidden="1">
      <c r="A25" s="69"/>
      <c r="B25" s="134"/>
      <c r="C25" s="135"/>
      <c r="D25" s="107"/>
      <c r="E25" s="107"/>
      <c r="F25" s="107"/>
      <c r="G25" s="179"/>
      <c r="H25" s="179"/>
      <c r="I25" s="173"/>
      <c r="J25" s="173"/>
      <c r="K25" s="184"/>
      <c r="L25" s="184"/>
      <c r="M25" s="184"/>
      <c r="N25" s="184"/>
      <c r="O25" s="256"/>
      <c r="P25" s="173"/>
      <c r="Q25" s="173"/>
      <c r="R25" s="173"/>
      <c r="S25" s="179"/>
      <c r="T25" s="179"/>
      <c r="U25" s="179"/>
      <c r="V25" s="179"/>
      <c r="W25" s="265"/>
      <c r="X25" s="185"/>
      <c r="Y25" s="39"/>
      <c r="Z25" s="172"/>
      <c r="AA25" s="124">
        <f t="shared" si="1"/>
        <v>0</v>
      </c>
      <c r="AB25" s="124">
        <f t="shared" si="2"/>
        <v>0</v>
      </c>
      <c r="AC25" s="39"/>
      <c r="AD25" s="102"/>
    </row>
    <row r="26" spans="1:30" ht="15.75" hidden="1">
      <c r="A26" s="69"/>
      <c r="B26" s="134"/>
      <c r="C26" s="135"/>
      <c r="D26" s="107"/>
      <c r="E26" s="107"/>
      <c r="F26" s="107"/>
      <c r="G26" s="179"/>
      <c r="H26" s="179"/>
      <c r="I26" s="173"/>
      <c r="J26" s="173"/>
      <c r="K26" s="184"/>
      <c r="L26" s="184"/>
      <c r="M26" s="184"/>
      <c r="N26" s="184"/>
      <c r="O26" s="256"/>
      <c r="P26" s="173"/>
      <c r="Q26" s="173"/>
      <c r="R26" s="173"/>
      <c r="S26" s="179"/>
      <c r="T26" s="179"/>
      <c r="U26" s="179"/>
      <c r="V26" s="179"/>
      <c r="W26" s="265"/>
      <c r="X26" s="185"/>
      <c r="Y26" s="39"/>
      <c r="Z26" s="172"/>
      <c r="AA26" s="124">
        <f t="shared" si="1"/>
        <v>0</v>
      </c>
      <c r="AB26" s="124">
        <f t="shared" si="2"/>
        <v>0</v>
      </c>
      <c r="AC26" s="39"/>
      <c r="AD26" s="102"/>
    </row>
    <row r="27" spans="1:30" ht="15.75" hidden="1">
      <c r="A27" s="69"/>
      <c r="B27" s="134"/>
      <c r="C27" s="135"/>
      <c r="D27" s="107"/>
      <c r="E27" s="107"/>
      <c r="F27" s="107"/>
      <c r="G27" s="179"/>
      <c r="H27" s="179"/>
      <c r="I27" s="173"/>
      <c r="J27" s="173"/>
      <c r="K27" s="184"/>
      <c r="L27" s="184"/>
      <c r="M27" s="184"/>
      <c r="N27" s="184"/>
      <c r="O27" s="256"/>
      <c r="P27" s="173"/>
      <c r="Q27" s="173"/>
      <c r="R27" s="173"/>
      <c r="S27" s="179"/>
      <c r="T27" s="179"/>
      <c r="U27" s="179"/>
      <c r="V27" s="179"/>
      <c r="W27" s="265"/>
      <c r="X27" s="185"/>
      <c r="Y27" s="39"/>
      <c r="Z27" s="172"/>
      <c r="AA27" s="124">
        <f t="shared" si="1"/>
        <v>0</v>
      </c>
      <c r="AB27" s="124">
        <f t="shared" si="2"/>
        <v>0</v>
      </c>
      <c r="AC27" s="39"/>
      <c r="AD27" s="102"/>
    </row>
    <row r="28" spans="1:30" ht="15.75" hidden="1">
      <c r="A28" s="69"/>
      <c r="B28" s="134"/>
      <c r="C28" s="135"/>
      <c r="D28" s="107"/>
      <c r="E28" s="107"/>
      <c r="F28" s="107"/>
      <c r="G28" s="179"/>
      <c r="H28" s="179"/>
      <c r="I28" s="173"/>
      <c r="J28" s="173"/>
      <c r="K28" s="184"/>
      <c r="L28" s="184"/>
      <c r="M28" s="184"/>
      <c r="N28" s="184"/>
      <c r="O28" s="256"/>
      <c r="P28" s="173"/>
      <c r="Q28" s="173"/>
      <c r="R28" s="173"/>
      <c r="S28" s="179"/>
      <c r="T28" s="179"/>
      <c r="U28" s="179"/>
      <c r="V28" s="179"/>
      <c r="W28" s="265"/>
      <c r="X28" s="185"/>
      <c r="Y28" s="39"/>
      <c r="Z28" s="172"/>
      <c r="AA28" s="124">
        <f t="shared" si="1"/>
        <v>0</v>
      </c>
      <c r="AB28" s="124">
        <f t="shared" si="2"/>
        <v>0</v>
      </c>
      <c r="AC28" s="39"/>
      <c r="AD28" s="102"/>
    </row>
    <row r="29" spans="1:30" ht="15.75">
      <c r="A29" s="68" t="str">
        <f>'прил.1'!A29</f>
        <v>3.</v>
      </c>
      <c r="B29" s="42" t="str">
        <f>'прил.1'!B29</f>
        <v>Оснащение интеллектуальной системой учета</v>
      </c>
      <c r="C29" s="140"/>
      <c r="D29" s="141"/>
      <c r="E29" s="141"/>
      <c r="F29" s="141"/>
      <c r="G29" s="173"/>
      <c r="H29" s="173"/>
      <c r="I29" s="173"/>
      <c r="J29" s="173"/>
      <c r="K29" s="180"/>
      <c r="L29" s="180"/>
      <c r="M29" s="180"/>
      <c r="N29" s="180"/>
      <c r="O29" s="255"/>
      <c r="P29" s="173"/>
      <c r="Q29" s="173"/>
      <c r="R29" s="173"/>
      <c r="S29" s="181"/>
      <c r="T29" s="181"/>
      <c r="U29" s="181"/>
      <c r="V29" s="181"/>
      <c r="W29" s="263"/>
      <c r="X29" s="183"/>
      <c r="Y29" s="39">
        <f>W29-I29</f>
        <v>0</v>
      </c>
      <c r="Z29" s="172">
        <f>W29-V29-U29-S29</f>
        <v>0</v>
      </c>
      <c r="AA29" s="124">
        <f t="shared" si="1"/>
        <v>0</v>
      </c>
      <c r="AB29" s="124">
        <f t="shared" si="2"/>
        <v>0</v>
      </c>
      <c r="AC29" s="39"/>
      <c r="AD29" s="102"/>
    </row>
    <row r="30" spans="1:30" ht="15.75">
      <c r="A30" s="69" t="str">
        <f>'прил.1'!A30</f>
        <v>3.1.</v>
      </c>
      <c r="B30" s="134" t="str">
        <f>'прил.1'!B30</f>
        <v>Оборудование многоквартирных жилых домов интеллектуальной системой учета </v>
      </c>
      <c r="C30" s="35" t="str">
        <f>'прил.1'!C30</f>
        <v>L_РЭК.01</v>
      </c>
      <c r="D30" s="107">
        <f>'прил.1'!D30</f>
        <v>2022</v>
      </c>
      <c r="E30" s="107">
        <f>'прил.1'!E30</f>
        <v>2024</v>
      </c>
      <c r="F30" s="107">
        <f>'прил.1'!F30</f>
        <v>2024</v>
      </c>
      <c r="G30" s="179">
        <v>89.44794251666667</v>
      </c>
      <c r="H30" s="179">
        <v>54.235579666666666</v>
      </c>
      <c r="I30" s="173">
        <f>SUM(J30:K30)</f>
        <v>96.42111455449441</v>
      </c>
      <c r="J30" s="173">
        <v>96.42111455449441</v>
      </c>
      <c r="K30" s="181"/>
      <c r="L30" s="173">
        <f>SUM(M30:N30)</f>
        <v>59.825592413344395</v>
      </c>
      <c r="M30" s="181">
        <f>R30</f>
        <v>59.825592413344395</v>
      </c>
      <c r="N30" s="180"/>
      <c r="O30" s="257">
        <f>G30</f>
        <v>89.44794251666667</v>
      </c>
      <c r="P30" s="173">
        <f>W30</f>
        <v>96.42111455449441</v>
      </c>
      <c r="Q30" s="173">
        <f>H30</f>
        <v>54.235579666666666</v>
      </c>
      <c r="R30" s="173">
        <f>X30</f>
        <v>59.825592413344395</v>
      </c>
      <c r="S30" s="181">
        <f>'прил.1'!Q30-'прил.1'!W30</f>
        <v>36.848782141150004</v>
      </c>
      <c r="T30" s="306">
        <f>'прил.1'!Y30-'прил.1'!AE30</f>
        <v>0.25325999999999993</v>
      </c>
      <c r="U30" s="181">
        <f>'прил.1'!AG30-'прил.1'!AM30</f>
        <v>27.30120848073667</v>
      </c>
      <c r="V30" s="181">
        <f>'прил.1'!AO30-'прил.1'!AU30</f>
        <v>32.27112393260773</v>
      </c>
      <c r="W30" s="263">
        <f>S30+U30+V30</f>
        <v>96.42111455449441</v>
      </c>
      <c r="X30" s="183">
        <f>T30+V30+U30</f>
        <v>59.825592413344395</v>
      </c>
      <c r="Y30" s="39">
        <f>W30-I30</f>
        <v>0</v>
      </c>
      <c r="Z30" s="63">
        <f>W30-V30-U30-S30</f>
        <v>0</v>
      </c>
      <c r="AA30" s="124">
        <f t="shared" si="1"/>
        <v>-2.55351295663786E-15</v>
      </c>
      <c r="AB30" s="124">
        <f t="shared" si="2"/>
        <v>0</v>
      </c>
      <c r="AC30" s="39"/>
      <c r="AD30" s="102"/>
    </row>
    <row r="31" spans="1:30" ht="16.5" thickBot="1">
      <c r="A31" s="71" t="str">
        <f>'прил.1'!A31</f>
        <v>4.</v>
      </c>
      <c r="B31" s="246" t="str">
        <f>'прил.1'!B31</f>
        <v>Иные проекты</v>
      </c>
      <c r="C31" s="152"/>
      <c r="D31" s="247"/>
      <c r="E31" s="247"/>
      <c r="F31" s="247"/>
      <c r="G31" s="248"/>
      <c r="H31" s="248"/>
      <c r="I31" s="248"/>
      <c r="J31" s="248"/>
      <c r="K31" s="249"/>
      <c r="L31" s="249"/>
      <c r="M31" s="249"/>
      <c r="N31" s="249"/>
      <c r="O31" s="258"/>
      <c r="P31" s="236"/>
      <c r="Q31" s="236"/>
      <c r="R31" s="236"/>
      <c r="S31" s="250"/>
      <c r="T31" s="250"/>
      <c r="U31" s="250"/>
      <c r="V31" s="250"/>
      <c r="W31" s="266"/>
      <c r="X31" s="251"/>
      <c r="Y31" s="39">
        <f>W31-I31</f>
        <v>0</v>
      </c>
      <c r="Z31" s="172">
        <f>W31-V31-U31-S31</f>
        <v>0</v>
      </c>
      <c r="AA31" s="124">
        <f t="shared" si="1"/>
        <v>0</v>
      </c>
      <c r="AB31" s="124">
        <f t="shared" si="2"/>
        <v>0</v>
      </c>
      <c r="AC31" s="39"/>
      <c r="AD31" s="102"/>
    </row>
    <row r="32" spans="1:30" ht="15.75" hidden="1">
      <c r="A32" s="196"/>
      <c r="B32" s="197"/>
      <c r="C32" s="145"/>
      <c r="D32" s="241"/>
      <c r="E32" s="241"/>
      <c r="F32" s="241"/>
      <c r="G32" s="242"/>
      <c r="H32" s="242"/>
      <c r="I32" s="242"/>
      <c r="J32" s="231"/>
      <c r="K32" s="243"/>
      <c r="L32" s="243"/>
      <c r="M32" s="243"/>
      <c r="N32" s="243"/>
      <c r="O32" s="259"/>
      <c r="P32" s="231"/>
      <c r="Q32" s="231"/>
      <c r="R32" s="231"/>
      <c r="S32" s="244"/>
      <c r="T32" s="244"/>
      <c r="U32" s="244"/>
      <c r="V32" s="244"/>
      <c r="W32" s="267"/>
      <c r="X32" s="245"/>
      <c r="Y32" s="39"/>
      <c r="Z32" s="172"/>
      <c r="AA32" s="124">
        <f t="shared" si="1"/>
        <v>0</v>
      </c>
      <c r="AB32" s="124">
        <f t="shared" si="2"/>
        <v>0</v>
      </c>
      <c r="AC32" s="39"/>
      <c r="AD32" s="102"/>
    </row>
    <row r="33" spans="1:30" ht="15.75" hidden="1">
      <c r="A33" s="69"/>
      <c r="B33" s="37"/>
      <c r="C33" s="35"/>
      <c r="D33" s="107"/>
      <c r="E33" s="107"/>
      <c r="F33" s="107"/>
      <c r="G33" s="186"/>
      <c r="H33" s="186"/>
      <c r="I33" s="186"/>
      <c r="J33" s="186"/>
      <c r="K33" s="173"/>
      <c r="L33" s="173"/>
      <c r="M33" s="173"/>
      <c r="N33" s="173"/>
      <c r="O33" s="255"/>
      <c r="P33" s="173"/>
      <c r="Q33" s="173"/>
      <c r="R33" s="173"/>
      <c r="S33" s="181"/>
      <c r="T33" s="181"/>
      <c r="U33" s="181"/>
      <c r="V33" s="181"/>
      <c r="W33" s="263"/>
      <c r="X33" s="183"/>
      <c r="Y33" s="39"/>
      <c r="Z33" s="172"/>
      <c r="AA33" s="124">
        <f t="shared" si="1"/>
        <v>0</v>
      </c>
      <c r="AB33" s="124">
        <f t="shared" si="2"/>
        <v>0</v>
      </c>
      <c r="AC33" s="39"/>
      <c r="AD33" s="102"/>
    </row>
    <row r="34" spans="1:28" s="34" customFormat="1" ht="17.25" thickBot="1">
      <c r="A34" s="71"/>
      <c r="B34" s="151" t="s">
        <v>128</v>
      </c>
      <c r="C34" s="152"/>
      <c r="D34" s="153"/>
      <c r="E34" s="153"/>
      <c r="F34" s="153"/>
      <c r="G34" s="187">
        <f>SUM(G13:G33)</f>
        <v>89.44794251666667</v>
      </c>
      <c r="H34" s="187">
        <f>SUM(H13:H33)</f>
        <v>54.235579666666666</v>
      </c>
      <c r="I34" s="187">
        <f aca="true" t="shared" si="3" ref="I34:W34">SUM(I13:I33)</f>
        <v>96.42111455449441</v>
      </c>
      <c r="J34" s="187">
        <f t="shared" si="3"/>
        <v>96.42111455449441</v>
      </c>
      <c r="K34" s="187">
        <f t="shared" si="3"/>
        <v>0</v>
      </c>
      <c r="L34" s="187">
        <f t="shared" si="3"/>
        <v>59.825592413344395</v>
      </c>
      <c r="M34" s="187">
        <f t="shared" si="3"/>
        <v>59.825592413344395</v>
      </c>
      <c r="N34" s="187"/>
      <c r="O34" s="260">
        <f t="shared" si="3"/>
        <v>89.44794251666667</v>
      </c>
      <c r="P34" s="187">
        <f t="shared" si="3"/>
        <v>96.42111455449441</v>
      </c>
      <c r="Q34" s="187">
        <f t="shared" si="3"/>
        <v>54.235579666666666</v>
      </c>
      <c r="R34" s="187">
        <f t="shared" si="3"/>
        <v>59.825592413344395</v>
      </c>
      <c r="S34" s="187">
        <f t="shared" si="3"/>
        <v>36.848782141150004</v>
      </c>
      <c r="T34" s="187">
        <f t="shared" si="3"/>
        <v>0.25325999999999993</v>
      </c>
      <c r="U34" s="187">
        <f t="shared" si="3"/>
        <v>27.30120848073667</v>
      </c>
      <c r="V34" s="187">
        <f t="shared" si="3"/>
        <v>32.27112393260773</v>
      </c>
      <c r="W34" s="268">
        <f t="shared" si="3"/>
        <v>96.42111455449441</v>
      </c>
      <c r="X34" s="305">
        <f>SUM(X13:X33)</f>
        <v>59.825592413344395</v>
      </c>
      <c r="Y34" s="39">
        <f>W34-I34</f>
        <v>0</v>
      </c>
      <c r="Z34" s="172">
        <f>W34-V34-U34-S34</f>
        <v>0</v>
      </c>
      <c r="AA34" s="124">
        <f>X34-V34-U34-T34</f>
        <v>-2.55351295663786E-15</v>
      </c>
      <c r="AB34" s="124">
        <f>X34-M34</f>
        <v>0</v>
      </c>
    </row>
    <row r="35" spans="1:24" ht="24" customHeight="1">
      <c r="A35" s="108"/>
      <c r="B35" s="109"/>
      <c r="C35" s="17"/>
      <c r="D35" s="17"/>
      <c r="E35" s="17"/>
      <c r="F35" s="17"/>
      <c r="G35" s="61"/>
      <c r="H35" s="61"/>
      <c r="I35" s="61"/>
      <c r="J35" s="61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38" ht="20.25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</row>
    <row r="37" spans="1:24" ht="15.75">
      <c r="A37" s="108"/>
      <c r="B37" s="10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65"/>
      <c r="T37" s="65"/>
      <c r="U37" s="65"/>
      <c r="V37" s="65"/>
      <c r="W37" s="17"/>
      <c r="X37" s="17"/>
    </row>
    <row r="38" spans="1:24" ht="15.75">
      <c r="A38" s="108"/>
      <c r="B38" s="109"/>
      <c r="C38" s="17"/>
      <c r="D38" s="17"/>
      <c r="E38" s="17"/>
      <c r="F38" s="17"/>
      <c r="G38" s="171">
        <f>G34-G33-G32-G30-G28-G27-G26-G25-G24-G23-G22-G21-G20-G19-G17-G16-G15-G14</f>
        <v>0</v>
      </c>
      <c r="H38" s="171"/>
      <c r="I38" s="171">
        <f aca="true" t="shared" si="4" ref="I38:W38">I34-I33-I32-I30-I28-I27-I26-I25-I24-I23-I22-I21-I20-I19-I17-I16-I15-I14</f>
        <v>0</v>
      </c>
      <c r="J38" s="171">
        <f t="shared" si="4"/>
        <v>0</v>
      </c>
      <c r="K38" s="171">
        <f t="shared" si="4"/>
        <v>0</v>
      </c>
      <c r="L38" s="171"/>
      <c r="M38" s="171"/>
      <c r="N38" s="171"/>
      <c r="O38" s="171">
        <f t="shared" si="4"/>
        <v>0</v>
      </c>
      <c r="P38" s="171">
        <f t="shared" si="4"/>
        <v>0</v>
      </c>
      <c r="Q38" s="171"/>
      <c r="R38" s="171"/>
      <c r="S38" s="171">
        <f t="shared" si="4"/>
        <v>0</v>
      </c>
      <c r="T38" s="171"/>
      <c r="U38" s="171">
        <f t="shared" si="4"/>
        <v>0</v>
      </c>
      <c r="V38" s="171">
        <f t="shared" si="4"/>
        <v>0</v>
      </c>
      <c r="W38" s="171">
        <f t="shared" si="4"/>
        <v>0</v>
      </c>
      <c r="X38" s="171"/>
    </row>
    <row r="39" spans="1:24" ht="15.75">
      <c r="A39" s="108"/>
      <c r="B39" s="109"/>
      <c r="C39" s="17"/>
      <c r="D39" s="17"/>
      <c r="E39" s="17"/>
      <c r="F39" s="17"/>
      <c r="G39" s="103"/>
      <c r="H39" s="103"/>
      <c r="I39" s="103"/>
      <c r="J39" s="17"/>
      <c r="K39" s="17"/>
      <c r="L39" s="17"/>
      <c r="M39" s="17"/>
      <c r="N39" s="17"/>
      <c r="O39" s="17"/>
      <c r="P39" s="17"/>
      <c r="Q39" s="17"/>
      <c r="R39" s="17"/>
      <c r="S39" s="110"/>
      <c r="T39" s="110"/>
      <c r="U39" s="106"/>
      <c r="V39" s="106"/>
      <c r="W39" s="65"/>
      <c r="X39" s="65"/>
    </row>
    <row r="40" spans="1:24" ht="15.75">
      <c r="A40" s="108"/>
      <c r="B40" s="10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.75">
      <c r="A41" s="108"/>
      <c r="B41" s="10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.75">
      <c r="A42" s="108"/>
      <c r="B42" s="10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.75">
      <c r="A43" s="108"/>
      <c r="B43" s="10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.75">
      <c r="A44" s="108"/>
      <c r="B44" s="10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5.75">
      <c r="A45" s="108"/>
      <c r="B45" s="10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.75">
      <c r="A46" s="108"/>
      <c r="B46" s="10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5.75">
      <c r="A47" s="108"/>
      <c r="B47" s="10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5.75">
      <c r="A48" s="108"/>
      <c r="B48" s="10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5.75">
      <c r="A49" s="108"/>
      <c r="B49" s="10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5.75">
      <c r="A50" s="108"/>
      <c r="B50" s="10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5.75">
      <c r="A51" s="108"/>
      <c r="B51" s="10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5.75">
      <c r="A52" s="108"/>
      <c r="B52" s="10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5.75">
      <c r="A53" s="108"/>
      <c r="B53" s="109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5.75">
      <c r="A54" s="108"/>
      <c r="B54" s="10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5.75">
      <c r="A55" s="108"/>
      <c r="B55" s="10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5.75">
      <c r="A56" s="108"/>
      <c r="B56" s="10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5.75">
      <c r="A57" s="108"/>
      <c r="B57" s="10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5.75">
      <c r="A58" s="108"/>
      <c r="B58" s="10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5.75">
      <c r="A59" s="108"/>
      <c r="B59" s="10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.75">
      <c r="A60" s="108"/>
      <c r="B60" s="109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.75">
      <c r="A61" s="108"/>
      <c r="B61" s="10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.75">
      <c r="A62" s="108"/>
      <c r="B62" s="10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5.75">
      <c r="A63" s="108"/>
      <c r="B63" s="10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5.75">
      <c r="A64" s="108"/>
      <c r="B64" s="109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5.75">
      <c r="A65" s="108"/>
      <c r="B65" s="109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5.75">
      <c r="A66" s="108"/>
      <c r="B66" s="109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5.75">
      <c r="A67" s="108"/>
      <c r="B67" s="10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5.75">
      <c r="A68" s="108"/>
      <c r="B68" s="10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5.75">
      <c r="A69" s="108"/>
      <c r="B69" s="10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5.75">
      <c r="A70" s="108"/>
      <c r="B70" s="10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5.75">
      <c r="A71" s="108"/>
      <c r="B71" s="10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5.75">
      <c r="A72" s="108"/>
      <c r="B72" s="10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5.75">
      <c r="A73" s="108"/>
      <c r="B73" s="10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5.75">
      <c r="A74" s="108"/>
      <c r="B74" s="10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5.75">
      <c r="A75" s="108"/>
      <c r="B75" s="10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5.75">
      <c r="A76" s="108"/>
      <c r="B76" s="10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5.75">
      <c r="A77" s="108"/>
      <c r="B77" s="109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5.75">
      <c r="A78" s="108"/>
      <c r="B78" s="10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5.75">
      <c r="A79" s="108"/>
      <c r="B79" s="10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5.75">
      <c r="A80" s="108"/>
      <c r="B80" s="10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5.75">
      <c r="A81" s="108"/>
      <c r="B81" s="10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5.75">
      <c r="A82" s="108"/>
      <c r="B82" s="10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5.75">
      <c r="A83" s="108"/>
      <c r="B83" s="10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5" spans="1:24" ht="17.25" customHeight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210"/>
    </row>
  </sheetData>
  <sheetProtection/>
  <mergeCells count="23">
    <mergeCell ref="A85:W85"/>
    <mergeCell ref="I10:K10"/>
    <mergeCell ref="B9:B11"/>
    <mergeCell ref="C9:C11"/>
    <mergeCell ref="D9:D11"/>
    <mergeCell ref="A36:AL36"/>
    <mergeCell ref="A3:W3"/>
    <mergeCell ref="A4:W4"/>
    <mergeCell ref="A6:W6"/>
    <mergeCell ref="A7:W7"/>
    <mergeCell ref="A8:W8"/>
    <mergeCell ref="A9:A11"/>
    <mergeCell ref="O10:P10"/>
    <mergeCell ref="W10:W11"/>
    <mergeCell ref="S9:X9"/>
    <mergeCell ref="X10:X11"/>
    <mergeCell ref="E9:F10"/>
    <mergeCell ref="G9:H10"/>
    <mergeCell ref="I9:N9"/>
    <mergeCell ref="L10:N10"/>
    <mergeCell ref="Q10:R10"/>
    <mergeCell ref="O9:R9"/>
    <mergeCell ref="S10:T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4:J17 G29:J29 J30 J32 K33:N33 J19:J28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Q37"/>
  <sheetViews>
    <sheetView view="pageBreakPreview" zoomScale="62" zoomScaleNormal="80" zoomScaleSheetLayoutView="62" workbookViewId="0" topLeftCell="B1">
      <selection activeCell="J49" sqref="J49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7" width="17.625" style="1" customWidth="1"/>
    <col min="8" max="8" width="10.00390625" style="1" customWidth="1"/>
    <col min="9" max="9" width="7.75390625" style="1" customWidth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10.00390625" style="1" customWidth="1" outlineLevel="1"/>
    <col min="17" max="27" width="7.75390625" style="1" customWidth="1" outlineLevel="1"/>
    <col min="28" max="28" width="9.625" style="1" customWidth="1"/>
    <col min="29" max="29" width="8.375" style="1" customWidth="1"/>
    <col min="30" max="30" width="9.25390625" style="1" customWidth="1"/>
    <col min="31" max="31" width="8.00390625" style="1" customWidth="1"/>
    <col min="32" max="32" width="10.125" style="1" customWidth="1"/>
    <col min="33" max="35" width="9.375" style="1" customWidth="1"/>
    <col min="36" max="36" width="5.75390625" style="1" customWidth="1"/>
    <col min="37" max="37" width="2.125" style="1" customWidth="1"/>
    <col min="38" max="45" width="5.75390625" style="1" customWidth="1"/>
    <col min="46" max="16384" width="9.125" style="1" customWidth="1"/>
  </cols>
  <sheetData>
    <row r="1" spans="1:35" ht="18.75">
      <c r="A1" s="14"/>
      <c r="B1" s="111"/>
      <c r="C1" s="111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F1" s="17"/>
      <c r="AG1" s="47" t="s">
        <v>113</v>
      </c>
      <c r="AH1" s="47"/>
      <c r="AI1" s="47"/>
    </row>
    <row r="2" spans="1:35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G2" s="3"/>
      <c r="AH2" s="3"/>
      <c r="AI2" s="3"/>
    </row>
    <row r="3" spans="1:35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15.75">
      <c r="A4" s="355" t="s">
        <v>22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113"/>
      <c r="AG4" s="113"/>
      <c r="AH4" s="113"/>
      <c r="AI4" s="113"/>
    </row>
    <row r="5" spans="1:35" ht="15.75">
      <c r="A5" s="356" t="s">
        <v>66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21"/>
      <c r="AG5" s="21"/>
      <c r="AH5" s="21"/>
      <c r="AI5" s="21"/>
    </row>
    <row r="6" spans="1:35" ht="15.75">
      <c r="A6" s="14"/>
      <c r="B6" s="114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6"/>
      <c r="AG6" s="16"/>
      <c r="AH6" s="16"/>
      <c r="AI6" s="16"/>
    </row>
    <row r="7" spans="1:36" ht="18.75">
      <c r="A7" s="321" t="str">
        <f>'прил.1'!A6</f>
        <v>ООО "РЭК"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22"/>
      <c r="AG7" s="22"/>
      <c r="AH7" s="22"/>
      <c r="AI7" s="22"/>
      <c r="AJ7" s="97"/>
    </row>
    <row r="8" spans="1:36" ht="15.75">
      <c r="A8" s="323" t="s">
        <v>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113"/>
      <c r="AG8" s="113"/>
      <c r="AH8" s="113"/>
      <c r="AI8" s="113"/>
      <c r="AJ8" s="98"/>
    </row>
    <row r="9" spans="1:35" ht="16.5" thickBot="1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115"/>
      <c r="AG9" s="115"/>
      <c r="AH9" s="115"/>
      <c r="AI9" s="115"/>
    </row>
    <row r="10" spans="1:35" ht="51.75" customHeight="1">
      <c r="A10" s="358" t="s">
        <v>3</v>
      </c>
      <c r="B10" s="360" t="s">
        <v>67</v>
      </c>
      <c r="C10" s="353" t="s">
        <v>68</v>
      </c>
      <c r="D10" s="307" t="s">
        <v>69</v>
      </c>
      <c r="E10" s="308"/>
      <c r="F10" s="308"/>
      <c r="G10" s="309"/>
      <c r="H10" s="346" t="s">
        <v>112</v>
      </c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8"/>
    </row>
    <row r="11" spans="1:35" ht="32.25" customHeight="1">
      <c r="A11" s="359"/>
      <c r="B11" s="361"/>
      <c r="C11" s="344"/>
      <c r="D11" s="310"/>
      <c r="E11" s="311"/>
      <c r="F11" s="311"/>
      <c r="G11" s="312"/>
      <c r="H11" s="351" t="s">
        <v>107</v>
      </c>
      <c r="I11" s="351"/>
      <c r="J11" s="344" t="s">
        <v>140</v>
      </c>
      <c r="K11" s="344"/>
      <c r="L11" s="344" t="s">
        <v>141</v>
      </c>
      <c r="M11" s="344"/>
      <c r="N11" s="344" t="s">
        <v>142</v>
      </c>
      <c r="O11" s="344"/>
      <c r="P11" s="344" t="s">
        <v>143</v>
      </c>
      <c r="Q11" s="344"/>
      <c r="R11" s="351" t="s">
        <v>107</v>
      </c>
      <c r="S11" s="351"/>
      <c r="T11" s="344" t="s">
        <v>140</v>
      </c>
      <c r="U11" s="344"/>
      <c r="V11" s="344" t="s">
        <v>141</v>
      </c>
      <c r="W11" s="344"/>
      <c r="X11" s="344" t="s">
        <v>142</v>
      </c>
      <c r="Y11" s="344"/>
      <c r="Z11" s="344" t="s">
        <v>143</v>
      </c>
      <c r="AA11" s="344"/>
      <c r="AB11" s="351" t="s">
        <v>134</v>
      </c>
      <c r="AC11" s="351"/>
      <c r="AD11" s="351" t="s">
        <v>139</v>
      </c>
      <c r="AE11" s="351"/>
      <c r="AF11" s="338" t="s">
        <v>70</v>
      </c>
      <c r="AG11" s="349"/>
      <c r="AH11" s="349"/>
      <c r="AI11" s="350"/>
    </row>
    <row r="12" spans="1:35" ht="45" customHeight="1">
      <c r="A12" s="359"/>
      <c r="B12" s="362"/>
      <c r="C12" s="351"/>
      <c r="D12" s="351" t="s">
        <v>11</v>
      </c>
      <c r="E12" s="351"/>
      <c r="F12" s="343" t="s">
        <v>152</v>
      </c>
      <c r="G12" s="343"/>
      <c r="H12" s="344" t="s">
        <v>114</v>
      </c>
      <c r="I12" s="351"/>
      <c r="J12" s="344" t="s">
        <v>114</v>
      </c>
      <c r="K12" s="351"/>
      <c r="L12" s="344" t="s">
        <v>114</v>
      </c>
      <c r="M12" s="351"/>
      <c r="N12" s="344" t="s">
        <v>114</v>
      </c>
      <c r="O12" s="351"/>
      <c r="P12" s="344" t="s">
        <v>114</v>
      </c>
      <c r="Q12" s="351"/>
      <c r="R12" s="343" t="s">
        <v>152</v>
      </c>
      <c r="S12" s="343"/>
      <c r="T12" s="343" t="s">
        <v>152</v>
      </c>
      <c r="U12" s="343"/>
      <c r="V12" s="343" t="s">
        <v>152</v>
      </c>
      <c r="W12" s="343"/>
      <c r="X12" s="343" t="s">
        <v>152</v>
      </c>
      <c r="Y12" s="343"/>
      <c r="Z12" s="343" t="s">
        <v>152</v>
      </c>
      <c r="AA12" s="343"/>
      <c r="AB12" s="344" t="s">
        <v>114</v>
      </c>
      <c r="AC12" s="351"/>
      <c r="AD12" s="344" t="s">
        <v>114</v>
      </c>
      <c r="AE12" s="351"/>
      <c r="AF12" s="351" t="s">
        <v>11</v>
      </c>
      <c r="AG12" s="352"/>
      <c r="AH12" s="343" t="s">
        <v>152</v>
      </c>
      <c r="AI12" s="345"/>
    </row>
    <row r="13" spans="1:35" ht="60.75" customHeight="1">
      <c r="A13" s="359"/>
      <c r="B13" s="363"/>
      <c r="C13" s="354"/>
      <c r="D13" s="7" t="s">
        <v>71</v>
      </c>
      <c r="E13" s="7" t="s">
        <v>72</v>
      </c>
      <c r="F13" s="7" t="s">
        <v>71</v>
      </c>
      <c r="G13" s="7" t="s">
        <v>72</v>
      </c>
      <c r="H13" s="7" t="s">
        <v>71</v>
      </c>
      <c r="I13" s="7" t="s">
        <v>72</v>
      </c>
      <c r="J13" s="7" t="s">
        <v>71</v>
      </c>
      <c r="K13" s="7" t="s">
        <v>72</v>
      </c>
      <c r="L13" s="7" t="s">
        <v>71</v>
      </c>
      <c r="M13" s="7" t="s">
        <v>72</v>
      </c>
      <c r="N13" s="7" t="s">
        <v>71</v>
      </c>
      <c r="O13" s="7" t="s">
        <v>72</v>
      </c>
      <c r="P13" s="7" t="s">
        <v>71</v>
      </c>
      <c r="Q13" s="7" t="s">
        <v>72</v>
      </c>
      <c r="R13" s="7" t="s">
        <v>71</v>
      </c>
      <c r="S13" s="7" t="s">
        <v>72</v>
      </c>
      <c r="T13" s="7" t="s">
        <v>71</v>
      </c>
      <c r="U13" s="7" t="s">
        <v>72</v>
      </c>
      <c r="V13" s="7" t="s">
        <v>71</v>
      </c>
      <c r="W13" s="7" t="s">
        <v>72</v>
      </c>
      <c r="X13" s="7" t="s">
        <v>71</v>
      </c>
      <c r="Y13" s="7" t="s">
        <v>72</v>
      </c>
      <c r="Z13" s="7" t="s">
        <v>71</v>
      </c>
      <c r="AA13" s="7" t="s">
        <v>72</v>
      </c>
      <c r="AB13" s="7" t="s">
        <v>71</v>
      </c>
      <c r="AC13" s="7" t="s">
        <v>72</v>
      </c>
      <c r="AD13" s="7" t="s">
        <v>71</v>
      </c>
      <c r="AE13" s="7" t="s">
        <v>72</v>
      </c>
      <c r="AF13" s="7" t="s">
        <v>71</v>
      </c>
      <c r="AG13" s="224" t="s">
        <v>72</v>
      </c>
      <c r="AH13" s="7" t="s">
        <v>71</v>
      </c>
      <c r="AI13" s="75" t="s">
        <v>72</v>
      </c>
    </row>
    <row r="14" spans="1:35" ht="15.75">
      <c r="A14" s="293">
        <v>1</v>
      </c>
      <c r="B14" s="293">
        <f>A14+1</f>
        <v>2</v>
      </c>
      <c r="C14" s="30">
        <f aca="true" t="shared" si="0" ref="C14:AI14">B14+1</f>
        <v>3</v>
      </c>
      <c r="D14" s="30">
        <f t="shared" si="0"/>
        <v>4</v>
      </c>
      <c r="E14" s="30">
        <f t="shared" si="0"/>
        <v>5</v>
      </c>
      <c r="F14" s="30">
        <f t="shared" si="0"/>
        <v>6</v>
      </c>
      <c r="G14" s="30">
        <f t="shared" si="0"/>
        <v>7</v>
      </c>
      <c r="H14" s="30">
        <f t="shared" si="0"/>
        <v>8</v>
      </c>
      <c r="I14" s="30">
        <f t="shared" si="0"/>
        <v>9</v>
      </c>
      <c r="J14" s="30">
        <f t="shared" si="0"/>
        <v>10</v>
      </c>
      <c r="K14" s="30">
        <f t="shared" si="0"/>
        <v>11</v>
      </c>
      <c r="L14" s="30">
        <f t="shared" si="0"/>
        <v>12</v>
      </c>
      <c r="M14" s="30">
        <f t="shared" si="0"/>
        <v>13</v>
      </c>
      <c r="N14" s="30">
        <f t="shared" si="0"/>
        <v>14</v>
      </c>
      <c r="O14" s="30">
        <f t="shared" si="0"/>
        <v>15</v>
      </c>
      <c r="P14" s="30">
        <f t="shared" si="0"/>
        <v>16</v>
      </c>
      <c r="Q14" s="30">
        <f t="shared" si="0"/>
        <v>17</v>
      </c>
      <c r="R14" s="30">
        <f t="shared" si="0"/>
        <v>18</v>
      </c>
      <c r="S14" s="30">
        <f t="shared" si="0"/>
        <v>19</v>
      </c>
      <c r="T14" s="30">
        <f t="shared" si="0"/>
        <v>20</v>
      </c>
      <c r="U14" s="30">
        <f t="shared" si="0"/>
        <v>21</v>
      </c>
      <c r="V14" s="30">
        <f t="shared" si="0"/>
        <v>22</v>
      </c>
      <c r="W14" s="30">
        <f t="shared" si="0"/>
        <v>23</v>
      </c>
      <c r="X14" s="30">
        <f t="shared" si="0"/>
        <v>24</v>
      </c>
      <c r="Y14" s="30">
        <f t="shared" si="0"/>
        <v>25</v>
      </c>
      <c r="Z14" s="30">
        <f t="shared" si="0"/>
        <v>26</v>
      </c>
      <c r="AA14" s="30">
        <f t="shared" si="0"/>
        <v>27</v>
      </c>
      <c r="AB14" s="30">
        <f t="shared" si="0"/>
        <v>28</v>
      </c>
      <c r="AC14" s="30">
        <f t="shared" si="0"/>
        <v>29</v>
      </c>
      <c r="AD14" s="30">
        <f t="shared" si="0"/>
        <v>30</v>
      </c>
      <c r="AE14" s="30">
        <f t="shared" si="0"/>
        <v>31</v>
      </c>
      <c r="AF14" s="30">
        <f t="shared" si="0"/>
        <v>32</v>
      </c>
      <c r="AG14" s="30">
        <f t="shared" si="0"/>
        <v>33</v>
      </c>
      <c r="AH14" s="30">
        <f t="shared" si="0"/>
        <v>34</v>
      </c>
      <c r="AI14" s="101">
        <f t="shared" si="0"/>
        <v>35</v>
      </c>
    </row>
    <row r="15" spans="1:37" ht="15.75">
      <c r="A15" s="294" t="str">
        <f>'прил.1'!A13</f>
        <v>1.</v>
      </c>
      <c r="B15" s="299" t="s">
        <v>103</v>
      </c>
      <c r="C15" s="35"/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70"/>
      <c r="AH15" s="6"/>
      <c r="AI15" s="76"/>
      <c r="AJ15" s="1">
        <f>AF15-AD15-AB15-H15</f>
        <v>0</v>
      </c>
      <c r="AK15" s="1">
        <f>D15-AF15</f>
        <v>0</v>
      </c>
    </row>
    <row r="16" spans="1:35" ht="15.75" hidden="1">
      <c r="A16" s="295"/>
      <c r="B16" s="300"/>
      <c r="C16" s="38"/>
      <c r="D16" s="4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70"/>
      <c r="AH16" s="6"/>
      <c r="AI16" s="76"/>
    </row>
    <row r="17" spans="1:35" ht="15.75" hidden="1">
      <c r="A17" s="295"/>
      <c r="B17" s="301"/>
      <c r="C17" s="133"/>
      <c r="D17" s="4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70"/>
      <c r="AH17" s="6"/>
      <c r="AI17" s="76"/>
    </row>
    <row r="18" spans="1:35" ht="15.75" hidden="1">
      <c r="A18" s="295"/>
      <c r="B18" s="301"/>
      <c r="C18" s="133"/>
      <c r="D18" s="4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70"/>
      <c r="AH18" s="6"/>
      <c r="AI18" s="76"/>
    </row>
    <row r="19" spans="1:35" ht="15.75" hidden="1">
      <c r="A19" s="295"/>
      <c r="B19" s="301"/>
      <c r="C19" s="133"/>
      <c r="D19" s="4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70"/>
      <c r="AH19" s="6"/>
      <c r="AI19" s="76"/>
    </row>
    <row r="20" spans="1:35" ht="15.75">
      <c r="A20" s="294" t="str">
        <f>'прил.1'!A18</f>
        <v>2.</v>
      </c>
      <c r="B20" s="302" t="s">
        <v>104</v>
      </c>
      <c r="C20" s="126"/>
      <c r="D20" s="4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270"/>
      <c r="AH20" s="9"/>
      <c r="AI20" s="76"/>
    </row>
    <row r="21" spans="1:35" ht="15.75" hidden="1">
      <c r="A21" s="295"/>
      <c r="B21" s="300"/>
      <c r="C21" s="38"/>
      <c r="D21" s="4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46"/>
      <c r="AG21" s="270"/>
      <c r="AH21" s="46"/>
      <c r="AI21" s="76"/>
    </row>
    <row r="22" spans="1:35" ht="15.75" hidden="1">
      <c r="A22" s="295"/>
      <c r="B22" s="300"/>
      <c r="C22" s="38"/>
      <c r="D22" s="4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46"/>
      <c r="AG22" s="270"/>
      <c r="AH22" s="46"/>
      <c r="AI22" s="76"/>
    </row>
    <row r="23" spans="1:35" ht="15.75" hidden="1">
      <c r="A23" s="295"/>
      <c r="B23" s="300"/>
      <c r="C23" s="38"/>
      <c r="D23" s="4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6"/>
      <c r="AG23" s="270"/>
      <c r="AH23" s="46"/>
      <c r="AI23" s="76"/>
    </row>
    <row r="24" spans="1:35" ht="15.75" hidden="1">
      <c r="A24" s="295"/>
      <c r="B24" s="300"/>
      <c r="C24" s="38"/>
      <c r="D24" s="4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270"/>
      <c r="AH24" s="6"/>
      <c r="AI24" s="76"/>
    </row>
    <row r="25" spans="1:35" ht="15.75" hidden="1">
      <c r="A25" s="295"/>
      <c r="B25" s="300"/>
      <c r="C25" s="38"/>
      <c r="D25" s="4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270"/>
      <c r="AH25" s="6"/>
      <c r="AI25" s="76"/>
    </row>
    <row r="26" spans="1:35" ht="15.75" hidden="1">
      <c r="A26" s="296"/>
      <c r="B26" s="303"/>
      <c r="C26" s="155"/>
      <c r="D26" s="18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70"/>
      <c r="AH26" s="6"/>
      <c r="AI26" s="76"/>
    </row>
    <row r="27" spans="1:35" ht="15.75" hidden="1">
      <c r="A27" s="296"/>
      <c r="B27" s="303"/>
      <c r="C27" s="155"/>
      <c r="D27" s="18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70"/>
      <c r="AH27" s="6"/>
      <c r="AI27" s="76"/>
    </row>
    <row r="28" spans="1:35" ht="15.75" hidden="1">
      <c r="A28" s="296"/>
      <c r="B28" s="303"/>
      <c r="C28" s="155"/>
      <c r="D28" s="18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70"/>
      <c r="AH28" s="6"/>
      <c r="AI28" s="76"/>
    </row>
    <row r="29" spans="1:35" ht="15.75" hidden="1">
      <c r="A29" s="296"/>
      <c r="B29" s="303"/>
      <c r="C29" s="155"/>
      <c r="D29" s="18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70"/>
      <c r="AH29" s="6"/>
      <c r="AI29" s="76"/>
    </row>
    <row r="30" spans="1:35" ht="15.75" hidden="1">
      <c r="A30" s="295"/>
      <c r="B30" s="300"/>
      <c r="C30" s="38"/>
      <c r="D30" s="4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70"/>
      <c r="AH30" s="6"/>
      <c r="AI30" s="76"/>
    </row>
    <row r="31" spans="1:37" ht="15.75">
      <c r="A31" s="297" t="str">
        <f>'прил.1'!A29</f>
        <v>3.</v>
      </c>
      <c r="B31" s="299" t="str">
        <f>'прил.1'!B29</f>
        <v>Оснащение интеллектуальной системой учета</v>
      </c>
      <c r="C31" s="140"/>
      <c r="D31" s="46"/>
      <c r="E31" s="6"/>
      <c r="F31" s="6"/>
      <c r="G31" s="6"/>
      <c r="H31" s="46"/>
      <c r="I31" s="6"/>
      <c r="J31" s="6"/>
      <c r="K31" s="6"/>
      <c r="L31" s="6"/>
      <c r="M31" s="6"/>
      <c r="N31" s="6"/>
      <c r="O31" s="6"/>
      <c r="P31" s="6"/>
      <c r="Q31" s="6"/>
      <c r="R31" s="4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270"/>
      <c r="AH31" s="6"/>
      <c r="AI31" s="76"/>
      <c r="AJ31" s="1">
        <f>AF31-AD31-AB31-H31</f>
        <v>0</v>
      </c>
      <c r="AK31" s="1">
        <f>D31-AF31</f>
        <v>0</v>
      </c>
    </row>
    <row r="32" spans="1:37" ht="15.75">
      <c r="A32" s="295" t="str">
        <f>'прил.1'!A30</f>
        <v>3.1.</v>
      </c>
      <c r="B32" s="300" t="str">
        <f>'прил.1'!B30</f>
        <v>Оборудование многоквартирных жилых домов интеллектуальной системой учета </v>
      </c>
      <c r="C32" s="38" t="str">
        <f>'прил.1'!C30</f>
        <v>L_РЭК.01</v>
      </c>
      <c r="D32" s="46">
        <f>AF32</f>
        <v>17511</v>
      </c>
      <c r="E32" s="46">
        <f>AG32</f>
        <v>4463</v>
      </c>
      <c r="F32" s="46">
        <f>AH32</f>
        <v>11590</v>
      </c>
      <c r="G32" s="46">
        <f>AI32</f>
        <v>4462</v>
      </c>
      <c r="H32" s="46">
        <v>5977</v>
      </c>
      <c r="I32" s="46">
        <v>1</v>
      </c>
      <c r="J32" s="46"/>
      <c r="K32" s="46"/>
      <c r="L32" s="46"/>
      <c r="M32" s="46"/>
      <c r="N32" s="46">
        <v>2989</v>
      </c>
      <c r="O32" s="46">
        <f>I32</f>
        <v>1</v>
      </c>
      <c r="P32" s="46">
        <v>2988</v>
      </c>
      <c r="Q32" s="46"/>
      <c r="R32" s="46">
        <f>X32</f>
        <v>56</v>
      </c>
      <c r="S32" s="46"/>
      <c r="T32" s="46"/>
      <c r="U32" s="46"/>
      <c r="V32" s="46"/>
      <c r="W32" s="46"/>
      <c r="X32" s="46">
        <v>56</v>
      </c>
      <c r="Y32" s="46"/>
      <c r="Z32" s="46"/>
      <c r="AA32" s="46"/>
      <c r="AB32" s="46">
        <v>5364</v>
      </c>
      <c r="AC32" s="46">
        <v>2217</v>
      </c>
      <c r="AD32" s="46">
        <v>6170</v>
      </c>
      <c r="AE32" s="46">
        <v>2245</v>
      </c>
      <c r="AF32" s="46">
        <f>AD32+AB32+H32</f>
        <v>17511</v>
      </c>
      <c r="AG32" s="271">
        <f>AE32+AC32+I32</f>
        <v>4463</v>
      </c>
      <c r="AH32" s="46">
        <f>R32+AB32+AD32</f>
        <v>11590</v>
      </c>
      <c r="AI32" s="202">
        <f>S32+AC32+AE32</f>
        <v>4462</v>
      </c>
      <c r="AJ32" s="1">
        <f>AF32-AD32-AB32-H32</f>
        <v>0</v>
      </c>
      <c r="AK32" s="1">
        <f>D32-AF32</f>
        <v>0</v>
      </c>
    </row>
    <row r="33" spans="1:35" ht="16.5" thickBot="1">
      <c r="A33" s="298" t="str">
        <f>'прил.1'!A31</f>
        <v>4.</v>
      </c>
      <c r="B33" s="304" t="s">
        <v>85</v>
      </c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272"/>
      <c r="AH33" s="158"/>
      <c r="AI33" s="160"/>
    </row>
    <row r="34" spans="1:35" ht="17.25" customHeight="1" hidden="1">
      <c r="A34" s="196"/>
      <c r="B34" s="197"/>
      <c r="C34" s="198"/>
      <c r="D34" s="199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00"/>
      <c r="AH34" s="240"/>
      <c r="AI34" s="240"/>
    </row>
    <row r="35" spans="1:35" ht="16.5" hidden="1" thickBot="1">
      <c r="A35" s="119"/>
      <c r="B35" s="156"/>
      <c r="C35" s="157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60"/>
      <c r="AH35" s="240"/>
      <c r="AI35" s="240"/>
    </row>
    <row r="36" ht="16.5" customHeight="1"/>
    <row r="37" spans="1:43" ht="20.2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</row>
  </sheetData>
  <sheetProtection/>
  <mergeCells count="40">
    <mergeCell ref="A4:AE4"/>
    <mergeCell ref="A5:AE5"/>
    <mergeCell ref="A7:AE7"/>
    <mergeCell ref="A8:AE8"/>
    <mergeCell ref="A9:AE9"/>
    <mergeCell ref="AD12:AE12"/>
    <mergeCell ref="P11:Q11"/>
    <mergeCell ref="AD11:AE11"/>
    <mergeCell ref="A10:A13"/>
    <mergeCell ref="B10:B13"/>
    <mergeCell ref="AF12:AG12"/>
    <mergeCell ref="AB11:AC11"/>
    <mergeCell ref="C10:C13"/>
    <mergeCell ref="V11:W11"/>
    <mergeCell ref="H11:I11"/>
    <mergeCell ref="AB12:AC12"/>
    <mergeCell ref="D12:E12"/>
    <mergeCell ref="H12:I12"/>
    <mergeCell ref="D10:G11"/>
    <mergeCell ref="F12:G12"/>
    <mergeCell ref="T12:U12"/>
    <mergeCell ref="V12:W12"/>
    <mergeCell ref="A37:AQ37"/>
    <mergeCell ref="P12:Q12"/>
    <mergeCell ref="N11:O11"/>
    <mergeCell ref="N12:O12"/>
    <mergeCell ref="L11:M11"/>
    <mergeCell ref="L12:M12"/>
    <mergeCell ref="J11:K11"/>
    <mergeCell ref="J12:K12"/>
    <mergeCell ref="X12:Y12"/>
    <mergeCell ref="Z12:AA12"/>
    <mergeCell ref="X11:Y11"/>
    <mergeCell ref="AH12:AI12"/>
    <mergeCell ref="H10:AI10"/>
    <mergeCell ref="AF11:AI11"/>
    <mergeCell ref="R11:S11"/>
    <mergeCell ref="T11:U11"/>
    <mergeCell ref="Z11:AA11"/>
    <mergeCell ref="R12:S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B15:AB19 H15:H19 P15:P19 N15:N19 L15:L19 J15:J19 I32 AD15:AD19 P21:P31 H21:H35 J21:J35 L21:L35 AD21:AD35 N21:N35 P33:P35 AB21:AB26 AB31:AB35 P32:Q32 Z32:AA32 R15:R19 Z15:Z19 X15:X19 V15:V19 T15:T19 S32 Z21:Z31 R21:R33 T21:T33 V21:V33 X21:X33 Z33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horizontalDpi="300" verticalDpi="3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3"/>
  <sheetViews>
    <sheetView tabSelected="1" view="pageBreakPreview" zoomScale="55" zoomScaleNormal="62" zoomScaleSheetLayoutView="55" zoomScalePageLayoutView="0" workbookViewId="0" topLeftCell="E1">
      <selection activeCell="S47" sqref="S47"/>
    </sheetView>
  </sheetViews>
  <sheetFormatPr defaultColWidth="9.00390625" defaultRowHeight="12.75" outlineLevelCol="1"/>
  <cols>
    <col min="1" max="1" width="13.25390625" style="1" customWidth="1"/>
    <col min="2" max="2" width="91.00390625" style="1" bestFit="1" customWidth="1"/>
    <col min="3" max="3" width="15.875" style="1" customWidth="1"/>
    <col min="4" max="5" width="20.125" style="1" customWidth="1"/>
    <col min="6" max="7" width="17.25390625" style="1" customWidth="1"/>
    <col min="8" max="8" width="17.25390625" style="1" customWidth="1" outlineLevel="1"/>
    <col min="9" max="9" width="13.00390625" style="1" customWidth="1" outlineLevel="1"/>
    <col min="10" max="10" width="17.25390625" style="1" customWidth="1" outlineLevel="1"/>
    <col min="11" max="11" width="13.00390625" style="1" customWidth="1" outlineLevel="1"/>
    <col min="12" max="12" width="17.25390625" style="1" customWidth="1" outlineLevel="1"/>
    <col min="13" max="13" width="12.625" style="1" customWidth="1" outlineLevel="1"/>
    <col min="14" max="14" width="17.25390625" style="1" customWidth="1" outlineLevel="1"/>
    <col min="15" max="25" width="12.625" style="1" customWidth="1" outlineLevel="1"/>
    <col min="26" max="30" width="17.25390625" style="1" customWidth="1"/>
    <col min="31" max="31" width="20.875" style="1" bestFit="1" customWidth="1"/>
    <col min="32" max="33" width="17.25390625" style="1" customWidth="1"/>
    <col min="34" max="34" width="7.25390625" style="1" hidden="1" customWidth="1"/>
    <col min="35" max="35" width="4.25390625" style="1" hidden="1" customWidth="1"/>
    <col min="36" max="36" width="4.375" style="1" customWidth="1"/>
    <col min="37" max="37" width="5.125" style="1" customWidth="1"/>
    <col min="38" max="38" width="5.75390625" style="1" customWidth="1"/>
    <col min="39" max="39" width="6.25390625" style="1" customWidth="1"/>
    <col min="40" max="40" width="6.625" style="1" customWidth="1"/>
    <col min="41" max="41" width="6.25390625" style="1" customWidth="1"/>
    <col min="42" max="43" width="5.75390625" style="1" customWidth="1"/>
    <col min="44" max="44" width="14.75390625" style="1" customWidth="1"/>
    <col min="45" max="54" width="5.75390625" style="1" customWidth="1"/>
    <col min="55" max="16384" width="9.125" style="1" customWidth="1"/>
  </cols>
  <sheetData>
    <row r="1" spans="31:33" ht="15.75">
      <c r="AE1" s="47" t="s">
        <v>84</v>
      </c>
      <c r="AF1" s="47"/>
      <c r="AG1" s="47"/>
    </row>
    <row r="2" spans="28:33" ht="18.75">
      <c r="AB2" s="32"/>
      <c r="AC2" s="32"/>
      <c r="AD2" s="32"/>
      <c r="AE2" s="3"/>
      <c r="AF2" s="3"/>
      <c r="AG2" s="3"/>
    </row>
    <row r="4" spans="1:29" ht="15.75">
      <c r="A4" s="355" t="s">
        <v>22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112"/>
      <c r="AC4" s="112"/>
    </row>
    <row r="5" spans="1:33" ht="15.75">
      <c r="A5" s="356" t="s">
        <v>132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20"/>
      <c r="AC5" s="20"/>
      <c r="AD5" s="20"/>
      <c r="AE5" s="20"/>
      <c r="AF5" s="20"/>
      <c r="AG5" s="20"/>
    </row>
    <row r="6" spans="1:33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47" ht="18.75">
      <c r="A7" s="321" t="str">
        <f>'прил.1'!A6</f>
        <v>ООО "РЭК"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104"/>
      <c r="AC7" s="104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6" ht="15.75">
      <c r="A8" s="323" t="s">
        <v>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105"/>
      <c r="AC8" s="105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</row>
    <row r="9" spans="1:44" ht="15.75" customHeight="1" thickBot="1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211"/>
      <c r="AG9" s="211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ht="31.5" customHeight="1">
      <c r="A10" s="380" t="s">
        <v>3</v>
      </c>
      <c r="B10" s="384" t="s">
        <v>67</v>
      </c>
      <c r="C10" s="384" t="s">
        <v>68</v>
      </c>
      <c r="D10" s="371" t="s">
        <v>118</v>
      </c>
      <c r="E10" s="372"/>
      <c r="F10" s="365" t="s">
        <v>117</v>
      </c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7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</row>
    <row r="11" spans="1:33" ht="44.25" customHeight="1">
      <c r="A11" s="381"/>
      <c r="B11" s="385"/>
      <c r="C11" s="385"/>
      <c r="D11" s="373"/>
      <c r="E11" s="374"/>
      <c r="F11" s="351" t="s">
        <v>107</v>
      </c>
      <c r="G11" s="351"/>
      <c r="H11" s="351" t="s">
        <v>144</v>
      </c>
      <c r="I11" s="351"/>
      <c r="J11" s="351" t="s">
        <v>145</v>
      </c>
      <c r="K11" s="351"/>
      <c r="L11" s="351" t="s">
        <v>146</v>
      </c>
      <c r="M11" s="351"/>
      <c r="N11" s="351" t="s">
        <v>147</v>
      </c>
      <c r="O11" s="351"/>
      <c r="P11" s="351" t="s">
        <v>107</v>
      </c>
      <c r="Q11" s="351"/>
      <c r="R11" s="351" t="s">
        <v>144</v>
      </c>
      <c r="S11" s="351"/>
      <c r="T11" s="351" t="s">
        <v>145</v>
      </c>
      <c r="U11" s="351"/>
      <c r="V11" s="351" t="s">
        <v>146</v>
      </c>
      <c r="W11" s="351"/>
      <c r="X11" s="351" t="s">
        <v>147</v>
      </c>
      <c r="Y11" s="351"/>
      <c r="Z11" s="351" t="s">
        <v>134</v>
      </c>
      <c r="AA11" s="351"/>
      <c r="AB11" s="351" t="s">
        <v>139</v>
      </c>
      <c r="AC11" s="351"/>
      <c r="AD11" s="368" t="s">
        <v>70</v>
      </c>
      <c r="AE11" s="369"/>
      <c r="AF11" s="369"/>
      <c r="AG11" s="370"/>
    </row>
    <row r="12" spans="1:33" ht="69.75" customHeight="1">
      <c r="A12" s="381"/>
      <c r="B12" s="385"/>
      <c r="C12" s="385"/>
      <c r="D12" s="375"/>
      <c r="E12" s="376"/>
      <c r="F12" s="351" t="s">
        <v>11</v>
      </c>
      <c r="G12" s="351"/>
      <c r="H12" s="351" t="s">
        <v>11</v>
      </c>
      <c r="I12" s="351"/>
      <c r="J12" s="351" t="s">
        <v>11</v>
      </c>
      <c r="K12" s="351"/>
      <c r="L12" s="351" t="s">
        <v>11</v>
      </c>
      <c r="M12" s="351"/>
      <c r="N12" s="351" t="s">
        <v>11</v>
      </c>
      <c r="O12" s="351"/>
      <c r="P12" s="344" t="s">
        <v>152</v>
      </c>
      <c r="Q12" s="344"/>
      <c r="R12" s="344" t="s">
        <v>152</v>
      </c>
      <c r="S12" s="344"/>
      <c r="T12" s="344" t="s">
        <v>152</v>
      </c>
      <c r="U12" s="344"/>
      <c r="V12" s="344" t="s">
        <v>152</v>
      </c>
      <c r="W12" s="344"/>
      <c r="X12" s="344" t="s">
        <v>152</v>
      </c>
      <c r="Y12" s="344"/>
      <c r="Z12" s="351" t="s">
        <v>11</v>
      </c>
      <c r="AA12" s="351"/>
      <c r="AB12" s="351" t="s">
        <v>11</v>
      </c>
      <c r="AC12" s="351"/>
      <c r="AD12" s="351" t="s">
        <v>11</v>
      </c>
      <c r="AE12" s="352"/>
      <c r="AF12" s="344" t="s">
        <v>152</v>
      </c>
      <c r="AG12" s="364"/>
    </row>
    <row r="13" spans="1:33" ht="37.5" customHeight="1">
      <c r="A13" s="381"/>
      <c r="B13" s="385"/>
      <c r="C13" s="385"/>
      <c r="D13" s="344" t="s">
        <v>13</v>
      </c>
      <c r="E13" s="377" t="s">
        <v>152</v>
      </c>
      <c r="F13" s="116" t="s">
        <v>73</v>
      </c>
      <c r="G13" s="116" t="s">
        <v>115</v>
      </c>
      <c r="H13" s="116" t="s">
        <v>73</v>
      </c>
      <c r="I13" s="116" t="s">
        <v>115</v>
      </c>
      <c r="J13" s="116" t="s">
        <v>73</v>
      </c>
      <c r="K13" s="116" t="s">
        <v>115</v>
      </c>
      <c r="L13" s="116" t="s">
        <v>73</v>
      </c>
      <c r="M13" s="116" t="s">
        <v>115</v>
      </c>
      <c r="N13" s="116" t="s">
        <v>73</v>
      </c>
      <c r="O13" s="116" t="s">
        <v>115</v>
      </c>
      <c r="P13" s="116" t="s">
        <v>73</v>
      </c>
      <c r="Q13" s="116" t="s">
        <v>115</v>
      </c>
      <c r="R13" s="116" t="s">
        <v>73</v>
      </c>
      <c r="S13" s="116" t="s">
        <v>115</v>
      </c>
      <c r="T13" s="116" t="s">
        <v>73</v>
      </c>
      <c r="U13" s="116" t="s">
        <v>115</v>
      </c>
      <c r="V13" s="116" t="s">
        <v>73</v>
      </c>
      <c r="W13" s="116" t="s">
        <v>115</v>
      </c>
      <c r="X13" s="116" t="s">
        <v>73</v>
      </c>
      <c r="Y13" s="116" t="s">
        <v>115</v>
      </c>
      <c r="Z13" s="116" t="s">
        <v>73</v>
      </c>
      <c r="AA13" s="116" t="s">
        <v>116</v>
      </c>
      <c r="AB13" s="116" t="s">
        <v>73</v>
      </c>
      <c r="AC13" s="116" t="s">
        <v>116</v>
      </c>
      <c r="AD13" s="116" t="s">
        <v>73</v>
      </c>
      <c r="AE13" s="273" t="s">
        <v>115</v>
      </c>
      <c r="AF13" s="116" t="s">
        <v>73</v>
      </c>
      <c r="AG13" s="121" t="s">
        <v>115</v>
      </c>
    </row>
    <row r="14" spans="1:33" ht="66" customHeight="1">
      <c r="A14" s="382"/>
      <c r="B14" s="378"/>
      <c r="C14" s="378"/>
      <c r="D14" s="344"/>
      <c r="E14" s="378"/>
      <c r="F14" s="7" t="s">
        <v>74</v>
      </c>
      <c r="G14" s="7" t="s">
        <v>74</v>
      </c>
      <c r="H14" s="7" t="s">
        <v>74</v>
      </c>
      <c r="I14" s="7" t="s">
        <v>74</v>
      </c>
      <c r="J14" s="7" t="s">
        <v>74</v>
      </c>
      <c r="K14" s="7" t="s">
        <v>74</v>
      </c>
      <c r="L14" s="7" t="s">
        <v>74</v>
      </c>
      <c r="M14" s="7" t="s">
        <v>74</v>
      </c>
      <c r="N14" s="7" t="s">
        <v>74</v>
      </c>
      <c r="O14" s="7" t="s">
        <v>74</v>
      </c>
      <c r="P14" s="7" t="s">
        <v>74</v>
      </c>
      <c r="Q14" s="7" t="s">
        <v>74</v>
      </c>
      <c r="R14" s="7" t="s">
        <v>74</v>
      </c>
      <c r="S14" s="7" t="s">
        <v>74</v>
      </c>
      <c r="T14" s="7" t="s">
        <v>74</v>
      </c>
      <c r="U14" s="7" t="s">
        <v>74</v>
      </c>
      <c r="V14" s="7" t="s">
        <v>74</v>
      </c>
      <c r="W14" s="7" t="s">
        <v>74</v>
      </c>
      <c r="X14" s="7" t="s">
        <v>74</v>
      </c>
      <c r="Y14" s="7" t="s">
        <v>74</v>
      </c>
      <c r="Z14" s="7" t="s">
        <v>74</v>
      </c>
      <c r="AA14" s="7" t="s">
        <v>74</v>
      </c>
      <c r="AB14" s="7" t="s">
        <v>74</v>
      </c>
      <c r="AC14" s="7" t="s">
        <v>74</v>
      </c>
      <c r="AD14" s="7" t="s">
        <v>74</v>
      </c>
      <c r="AE14" s="224" t="s">
        <v>74</v>
      </c>
      <c r="AF14" s="7" t="s">
        <v>74</v>
      </c>
      <c r="AG14" s="75" t="s">
        <v>74</v>
      </c>
    </row>
    <row r="15" spans="1:35" ht="15.75">
      <c r="A15" s="122">
        <v>1</v>
      </c>
      <c r="B15" s="117">
        <f>A15+1</f>
        <v>2</v>
      </c>
      <c r="C15" s="117">
        <f aca="true" t="shared" si="0" ref="C15:AG15">B15+1</f>
        <v>3</v>
      </c>
      <c r="D15" s="117">
        <f t="shared" si="0"/>
        <v>4</v>
      </c>
      <c r="E15" s="117">
        <f t="shared" si="0"/>
        <v>5</v>
      </c>
      <c r="F15" s="117">
        <f t="shared" si="0"/>
        <v>6</v>
      </c>
      <c r="G15" s="117">
        <f t="shared" si="0"/>
        <v>7</v>
      </c>
      <c r="H15" s="117">
        <f t="shared" si="0"/>
        <v>8</v>
      </c>
      <c r="I15" s="117">
        <f t="shared" si="0"/>
        <v>9</v>
      </c>
      <c r="J15" s="117">
        <f t="shared" si="0"/>
        <v>10</v>
      </c>
      <c r="K15" s="117">
        <f t="shared" si="0"/>
        <v>11</v>
      </c>
      <c r="L15" s="117">
        <f t="shared" si="0"/>
        <v>12</v>
      </c>
      <c r="M15" s="117">
        <f t="shared" si="0"/>
        <v>13</v>
      </c>
      <c r="N15" s="117">
        <f t="shared" si="0"/>
        <v>14</v>
      </c>
      <c r="O15" s="117">
        <f t="shared" si="0"/>
        <v>15</v>
      </c>
      <c r="P15" s="117">
        <f t="shared" si="0"/>
        <v>16</v>
      </c>
      <c r="Q15" s="117">
        <f t="shared" si="0"/>
        <v>17</v>
      </c>
      <c r="R15" s="117">
        <f t="shared" si="0"/>
        <v>18</v>
      </c>
      <c r="S15" s="117">
        <f t="shared" si="0"/>
        <v>19</v>
      </c>
      <c r="T15" s="117">
        <f t="shared" si="0"/>
        <v>20</v>
      </c>
      <c r="U15" s="117">
        <f t="shared" si="0"/>
        <v>21</v>
      </c>
      <c r="V15" s="117">
        <f t="shared" si="0"/>
        <v>22</v>
      </c>
      <c r="W15" s="117">
        <f t="shared" si="0"/>
        <v>23</v>
      </c>
      <c r="X15" s="117">
        <f t="shared" si="0"/>
        <v>24</v>
      </c>
      <c r="Y15" s="117">
        <f t="shared" si="0"/>
        <v>25</v>
      </c>
      <c r="Z15" s="117">
        <f t="shared" si="0"/>
        <v>26</v>
      </c>
      <c r="AA15" s="117">
        <f t="shared" si="0"/>
        <v>27</v>
      </c>
      <c r="AB15" s="117">
        <f t="shared" si="0"/>
        <v>28</v>
      </c>
      <c r="AC15" s="117">
        <f t="shared" si="0"/>
        <v>29</v>
      </c>
      <c r="AD15" s="117">
        <f t="shared" si="0"/>
        <v>30</v>
      </c>
      <c r="AE15" s="117">
        <f t="shared" si="0"/>
        <v>31</v>
      </c>
      <c r="AF15" s="117">
        <f t="shared" si="0"/>
        <v>32</v>
      </c>
      <c r="AG15" s="118">
        <f t="shared" si="0"/>
        <v>33</v>
      </c>
      <c r="AH15" s="123">
        <v>21</v>
      </c>
      <c r="AI15" s="117">
        <v>22</v>
      </c>
    </row>
    <row r="16" spans="1:35" ht="15.75">
      <c r="A16" s="73" t="str">
        <f>'прил.1'!A13</f>
        <v>1.</v>
      </c>
      <c r="B16" s="42" t="str">
        <f>'прил.1'!B13</f>
        <v>Приобретение имущества общего и специального назначения </v>
      </c>
      <c r="C16" s="35"/>
      <c r="D16" s="143"/>
      <c r="E16" s="143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5"/>
      <c r="AB16" s="41"/>
      <c r="AC16" s="45"/>
      <c r="AD16" s="41"/>
      <c r="AE16" s="274"/>
      <c r="AF16" s="41"/>
      <c r="AG16" s="137"/>
      <c r="AH16" s="63">
        <f>AE16-AC16-AA16-G16</f>
        <v>0</v>
      </c>
      <c r="AI16" s="63">
        <f>AE16+AD16-D16</f>
        <v>0</v>
      </c>
    </row>
    <row r="17" spans="1:35" ht="15.75" hidden="1">
      <c r="A17" s="69"/>
      <c r="B17" s="37"/>
      <c r="C17" s="38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263"/>
      <c r="AF17" s="181"/>
      <c r="AG17" s="183"/>
      <c r="AH17" s="63"/>
      <c r="AI17" s="63"/>
    </row>
    <row r="18" spans="1:35" ht="15.75" hidden="1">
      <c r="A18" s="69"/>
      <c r="B18" s="127"/>
      <c r="C18" s="133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263"/>
      <c r="AF18" s="181"/>
      <c r="AG18" s="183"/>
      <c r="AH18" s="63"/>
      <c r="AI18" s="63"/>
    </row>
    <row r="19" spans="1:35" ht="15.75" hidden="1">
      <c r="A19" s="69"/>
      <c r="B19" s="127"/>
      <c r="C19" s="133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263"/>
      <c r="AF19" s="181"/>
      <c r="AG19" s="183"/>
      <c r="AH19" s="63"/>
      <c r="AI19" s="63"/>
    </row>
    <row r="20" spans="1:35" ht="15.75" hidden="1">
      <c r="A20" s="69"/>
      <c r="B20" s="127"/>
      <c r="C20" s="133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263"/>
      <c r="AF20" s="181"/>
      <c r="AG20" s="183"/>
      <c r="AH20" s="63"/>
      <c r="AI20" s="63"/>
    </row>
    <row r="21" spans="1:35" ht="15.75">
      <c r="A21" s="73" t="str">
        <f>'прил.1'!A18</f>
        <v>2.</v>
      </c>
      <c r="B21" s="42" t="str">
        <f>'прил.1'!B18</f>
        <v>Приобретение ИТ-имущества </v>
      </c>
      <c r="C21" s="126"/>
      <c r="D21" s="181"/>
      <c r="E21" s="181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264"/>
      <c r="AF21" s="180"/>
      <c r="AG21" s="182"/>
      <c r="AH21" s="63"/>
      <c r="AI21" s="63"/>
    </row>
    <row r="22" spans="1:35" ht="15.75" hidden="1">
      <c r="A22" s="69"/>
      <c r="B22" s="37"/>
      <c r="C22" s="38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263"/>
      <c r="AF22" s="181"/>
      <c r="AG22" s="183"/>
      <c r="AH22" s="63"/>
      <c r="AI22" s="63"/>
    </row>
    <row r="23" spans="1:35" ht="15.75" hidden="1">
      <c r="A23" s="69"/>
      <c r="B23" s="37"/>
      <c r="C23" s="38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263"/>
      <c r="AF23" s="181"/>
      <c r="AG23" s="183"/>
      <c r="AH23" s="63"/>
      <c r="AI23" s="63"/>
    </row>
    <row r="24" spans="1:35" ht="15.75" hidden="1">
      <c r="A24" s="69"/>
      <c r="B24" s="37"/>
      <c r="C24" s="38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263"/>
      <c r="AF24" s="181"/>
      <c r="AG24" s="183"/>
      <c r="AH24" s="63"/>
      <c r="AI24" s="63"/>
    </row>
    <row r="25" spans="1:35" ht="15.75" hidden="1">
      <c r="A25" s="69"/>
      <c r="B25" s="37"/>
      <c r="C25" s="38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263"/>
      <c r="AF25" s="181"/>
      <c r="AG25" s="183"/>
      <c r="AH25" s="63"/>
      <c r="AI25" s="63"/>
    </row>
    <row r="26" spans="1:35" ht="15.75" hidden="1">
      <c r="A26" s="69"/>
      <c r="B26" s="37"/>
      <c r="C26" s="38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263"/>
      <c r="AF26" s="181"/>
      <c r="AG26" s="183"/>
      <c r="AH26" s="63"/>
      <c r="AI26" s="63"/>
    </row>
    <row r="27" spans="1:35" ht="15.75" hidden="1">
      <c r="A27" s="150"/>
      <c r="B27" s="154"/>
      <c r="C27" s="155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263"/>
      <c r="AF27" s="181"/>
      <c r="AG27" s="183"/>
      <c r="AH27" s="63"/>
      <c r="AI27" s="63"/>
    </row>
    <row r="28" spans="1:35" ht="15.75" hidden="1">
      <c r="A28" s="150"/>
      <c r="B28" s="154"/>
      <c r="C28" s="155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263"/>
      <c r="AF28" s="181"/>
      <c r="AG28" s="183"/>
      <c r="AH28" s="63"/>
      <c r="AI28" s="63"/>
    </row>
    <row r="29" spans="1:35" ht="15.75" hidden="1">
      <c r="A29" s="150"/>
      <c r="B29" s="154"/>
      <c r="C29" s="155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263"/>
      <c r="AF29" s="181"/>
      <c r="AG29" s="183"/>
      <c r="AH29" s="63"/>
      <c r="AI29" s="63"/>
    </row>
    <row r="30" spans="1:35" ht="15.75" hidden="1">
      <c r="A30" s="150"/>
      <c r="B30" s="154"/>
      <c r="C30" s="155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263"/>
      <c r="AF30" s="181"/>
      <c r="AG30" s="183"/>
      <c r="AH30" s="63"/>
      <c r="AI30" s="63"/>
    </row>
    <row r="31" spans="1:35" ht="15.75" hidden="1">
      <c r="A31" s="150"/>
      <c r="B31" s="154"/>
      <c r="C31" s="155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263"/>
      <c r="AF31" s="181"/>
      <c r="AG31" s="183"/>
      <c r="AH31" s="63"/>
      <c r="AI31" s="63"/>
    </row>
    <row r="32" spans="1:35" ht="15.75">
      <c r="A32" s="68" t="str">
        <f>'прил.2'!A29</f>
        <v>3.</v>
      </c>
      <c r="B32" s="42" t="str">
        <f>'прил.2'!B29</f>
        <v>Оснащение интеллектуальной системой учета</v>
      </c>
      <c r="C32" s="140"/>
      <c r="D32" s="181"/>
      <c r="E32" s="181"/>
      <c r="F32" s="181"/>
      <c r="G32" s="180"/>
      <c r="H32" s="181"/>
      <c r="I32" s="180"/>
      <c r="J32" s="181"/>
      <c r="K32" s="180"/>
      <c r="L32" s="181"/>
      <c r="M32" s="180"/>
      <c r="N32" s="181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81"/>
      <c r="AB32" s="181"/>
      <c r="AC32" s="181"/>
      <c r="AD32" s="180"/>
      <c r="AE32" s="264"/>
      <c r="AF32" s="180"/>
      <c r="AG32" s="182"/>
      <c r="AH32" s="63">
        <f>AE32-AC32-AA32-G32</f>
        <v>0</v>
      </c>
      <c r="AI32" s="63">
        <f>AE32+AD32-D32</f>
        <v>0</v>
      </c>
    </row>
    <row r="33" spans="1:35" ht="15.75">
      <c r="A33" s="69" t="str">
        <f>'прил.1'!A30</f>
        <v>3.1.</v>
      </c>
      <c r="B33" s="37" t="str">
        <f>'прил.1'!B30</f>
        <v>Оборудование многоквартирных жилых домов интеллектуальной системой учета </v>
      </c>
      <c r="C33" s="38" t="str">
        <f>'прил.1'!C30</f>
        <v>L_РЭК.01</v>
      </c>
      <c r="D33" s="181">
        <f>'прил.2'!I30</f>
        <v>96.42111455449441</v>
      </c>
      <c r="E33" s="181">
        <f>'прил.2'!L30</f>
        <v>59.825592413344395</v>
      </c>
      <c r="F33" s="181"/>
      <c r="G33" s="181">
        <f>'прил.2'!S30</f>
        <v>36.848782141150004</v>
      </c>
      <c r="H33" s="181"/>
      <c r="I33" s="181"/>
      <c r="J33" s="181"/>
      <c r="K33" s="181"/>
      <c r="L33" s="181"/>
      <c r="M33" s="181">
        <v>23.105441560000003</v>
      </c>
      <c r="N33" s="181"/>
      <c r="O33" s="181">
        <v>13.743340670000004</v>
      </c>
      <c r="P33" s="45"/>
      <c r="Q33" s="45">
        <f>W33</f>
        <v>0.25326</v>
      </c>
      <c r="R33" s="45"/>
      <c r="S33" s="45"/>
      <c r="T33" s="45"/>
      <c r="U33" s="45"/>
      <c r="V33" s="45"/>
      <c r="W33" s="45">
        <f>'прил.1'!AC30</f>
        <v>0.25326</v>
      </c>
      <c r="X33" s="45"/>
      <c r="Y33" s="45"/>
      <c r="Z33" s="181"/>
      <c r="AA33" s="181">
        <v>27.30120849496</v>
      </c>
      <c r="AB33" s="181"/>
      <c r="AC33" s="181">
        <v>32.27112396246081</v>
      </c>
      <c r="AD33" s="181">
        <f>AB33+Z33+F33</f>
        <v>0</v>
      </c>
      <c r="AE33" s="263">
        <f>AC33+AA33+G33</f>
        <v>96.42111459857082</v>
      </c>
      <c r="AF33" s="181">
        <f>P33+Z33+AB33</f>
        <v>0</v>
      </c>
      <c r="AG33" s="183">
        <f>Q33+AA33+AC33</f>
        <v>59.82559245742081</v>
      </c>
      <c r="AH33" s="63">
        <f>AE33-AC33-AA33-G33</f>
        <v>0</v>
      </c>
      <c r="AI33" s="63">
        <f>AE33+AD33-D33</f>
        <v>4.4076415406379965E-08</v>
      </c>
    </row>
    <row r="34" spans="1:35" ht="15.75">
      <c r="A34" s="68" t="str">
        <f>'прил.2'!A31</f>
        <v>4.</v>
      </c>
      <c r="B34" s="42" t="str">
        <f>'прил.2'!B31</f>
        <v>Иные проекты</v>
      </c>
      <c r="C34" s="38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263"/>
      <c r="AF34" s="181"/>
      <c r="AG34" s="183"/>
      <c r="AH34" s="63"/>
      <c r="AI34" s="63"/>
    </row>
    <row r="35" spans="1:35" ht="15.75" hidden="1">
      <c r="A35" s="69"/>
      <c r="B35" s="37"/>
      <c r="C35" s="38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263"/>
      <c r="AF35" s="181"/>
      <c r="AG35" s="183"/>
      <c r="AH35" s="63"/>
      <c r="AI35" s="63"/>
    </row>
    <row r="36" spans="1:35" ht="15.75" hidden="1">
      <c r="A36" s="69"/>
      <c r="B36" s="37"/>
      <c r="C36" s="38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263"/>
      <c r="AF36" s="181"/>
      <c r="AG36" s="183"/>
      <c r="AH36" s="63"/>
      <c r="AI36" s="63"/>
    </row>
    <row r="37" spans="1:35" s="34" customFormat="1" ht="16.5" thickBot="1">
      <c r="A37" s="71"/>
      <c r="B37" s="151" t="s">
        <v>131</v>
      </c>
      <c r="C37" s="157"/>
      <c r="D37" s="189">
        <f>SUM(D16:D36)</f>
        <v>96.42111455449441</v>
      </c>
      <c r="E37" s="189">
        <f>SUM(E16:E36)</f>
        <v>59.825592413344395</v>
      </c>
      <c r="F37" s="189">
        <f aca="true" t="shared" si="1" ref="F37:AE37">SUM(F16:F36)</f>
        <v>0</v>
      </c>
      <c r="G37" s="189">
        <f t="shared" si="1"/>
        <v>36.848782141150004</v>
      </c>
      <c r="H37" s="189">
        <f t="shared" si="1"/>
        <v>0</v>
      </c>
      <c r="I37" s="189">
        <f t="shared" si="1"/>
        <v>0</v>
      </c>
      <c r="J37" s="189">
        <f t="shared" si="1"/>
        <v>0</v>
      </c>
      <c r="K37" s="189">
        <f t="shared" si="1"/>
        <v>0</v>
      </c>
      <c r="L37" s="189">
        <f t="shared" si="1"/>
        <v>0</v>
      </c>
      <c r="M37" s="189">
        <f t="shared" si="1"/>
        <v>23.105441560000003</v>
      </c>
      <c r="N37" s="189">
        <f t="shared" si="1"/>
        <v>0</v>
      </c>
      <c r="O37" s="189">
        <f t="shared" si="1"/>
        <v>13.743340670000004</v>
      </c>
      <c r="P37" s="189"/>
      <c r="Q37" s="189">
        <f>SUM(Q16:Q36)</f>
        <v>0.25326</v>
      </c>
      <c r="R37" s="189"/>
      <c r="S37" s="189"/>
      <c r="T37" s="189"/>
      <c r="U37" s="189"/>
      <c r="V37" s="189"/>
      <c r="W37" s="189">
        <f>SUM(W16:W36)</f>
        <v>0.25326</v>
      </c>
      <c r="X37" s="189"/>
      <c r="Y37" s="189"/>
      <c r="Z37" s="189">
        <f t="shared" si="1"/>
        <v>0</v>
      </c>
      <c r="AA37" s="189">
        <f t="shared" si="1"/>
        <v>27.30120849496</v>
      </c>
      <c r="AB37" s="189">
        <f t="shared" si="1"/>
        <v>0</v>
      </c>
      <c r="AC37" s="189">
        <f t="shared" si="1"/>
        <v>32.27112396246081</v>
      </c>
      <c r="AD37" s="189">
        <f t="shared" si="1"/>
        <v>0</v>
      </c>
      <c r="AE37" s="275">
        <f t="shared" si="1"/>
        <v>96.42111459857082</v>
      </c>
      <c r="AF37" s="189">
        <f>SUM(AF16:AF36)</f>
        <v>0</v>
      </c>
      <c r="AG37" s="190">
        <f>SUM(AG16:AG36)</f>
        <v>59.82559245742081</v>
      </c>
      <c r="AH37" s="124"/>
      <c r="AI37" s="124"/>
    </row>
    <row r="38" spans="1:35" ht="24.75" customHeight="1">
      <c r="A38" s="108"/>
      <c r="B38" s="109"/>
      <c r="C38" s="1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63">
        <f>AE38-AC38-AA38-G38</f>
        <v>0</v>
      </c>
      <c r="AI38" s="63">
        <f>AE38+AD38-D38</f>
        <v>0</v>
      </c>
    </row>
    <row r="39" spans="1:42" ht="20.25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</row>
    <row r="40" spans="1:33" ht="15.75">
      <c r="A40" s="108"/>
      <c r="B40" s="109"/>
      <c r="C40" s="17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15.75">
      <c r="A41" s="108"/>
      <c r="B41" s="10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15.75">
      <c r="A42" s="108"/>
      <c r="B42" s="10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15.75">
      <c r="A43" s="108"/>
      <c r="B43" s="10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5.75">
      <c r="A44" s="108"/>
      <c r="B44" s="10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5.75">
      <c r="A45" s="108"/>
      <c r="B45" s="10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5.75">
      <c r="A46" s="108"/>
      <c r="B46" s="10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5.75">
      <c r="A47" s="108"/>
      <c r="B47" s="10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15.75">
      <c r="A48" s="108"/>
      <c r="B48" s="10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ht="15.75">
      <c r="A49" s="108"/>
      <c r="B49" s="10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15.75">
      <c r="A50" s="108"/>
      <c r="B50" s="10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ht="15.75">
      <c r="A51" s="108"/>
      <c r="B51" s="10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ht="15.75">
      <c r="A52" s="108"/>
      <c r="B52" s="10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ht="15.75">
      <c r="A53" s="108"/>
      <c r="B53" s="109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5.75">
      <c r="A54" s="108"/>
      <c r="B54" s="10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ht="15.75">
      <c r="A55" s="108"/>
      <c r="B55" s="10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ht="15.75">
      <c r="A56" s="108"/>
      <c r="B56" s="10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ht="15.75">
      <c r="A57" s="108"/>
      <c r="B57" s="10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15.75">
      <c r="A58" s="108"/>
      <c r="B58" s="10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ht="15.75">
      <c r="A59" s="108"/>
      <c r="B59" s="10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ht="15.75">
      <c r="A60" s="108"/>
      <c r="B60" s="109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ht="15.75">
      <c r="A61" s="108"/>
      <c r="B61" s="10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5.75">
      <c r="A62" s="108"/>
      <c r="B62" s="10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5.75">
      <c r="A63" s="108"/>
      <c r="B63" s="10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ht="15.75">
      <c r="A64" s="108"/>
      <c r="B64" s="109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ht="15.75">
      <c r="A65" s="108"/>
      <c r="B65" s="109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5.75">
      <c r="A66" s="108"/>
      <c r="B66" s="109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ht="15.75">
      <c r="A67" s="108"/>
      <c r="B67" s="10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ht="15.75">
      <c r="A68" s="108"/>
      <c r="B68" s="10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ht="15.75">
      <c r="A69" s="108"/>
      <c r="B69" s="10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15.75">
      <c r="A70" s="108"/>
      <c r="B70" s="10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ht="15.75">
      <c r="A71" s="108"/>
      <c r="B71" s="10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ht="15.75">
      <c r="A72" s="108"/>
      <c r="B72" s="10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ht="15.75">
      <c r="A73" s="108"/>
      <c r="B73" s="10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15.75">
      <c r="A74" s="108"/>
      <c r="B74" s="10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ht="15.75">
      <c r="A75" s="108"/>
      <c r="B75" s="10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ht="15.75">
      <c r="A76" s="108"/>
      <c r="B76" s="10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ht="15.75">
      <c r="A77" s="108"/>
      <c r="B77" s="109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ht="15.75">
      <c r="A78" s="108"/>
      <c r="B78" s="10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5.75">
      <c r="A79" s="108"/>
      <c r="B79" s="10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ht="15.75">
      <c r="A80" s="108"/>
      <c r="B80" s="10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ht="15.75">
      <c r="A81" s="108"/>
      <c r="B81" s="10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ht="15.75">
      <c r="A82" s="108"/>
      <c r="B82" s="10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5.75">
      <c r="A83" s="108"/>
      <c r="B83" s="10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ht="15.75">
      <c r="A84" s="108"/>
      <c r="B84" s="10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5.75">
      <c r="A85" s="108"/>
      <c r="B85" s="10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5.75">
      <c r="A86" s="108"/>
      <c r="B86" s="10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5.75">
      <c r="A87" s="108"/>
      <c r="B87" s="10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5.75">
      <c r="A88" s="108"/>
      <c r="B88" s="10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ht="15.75">
      <c r="A89" s="108"/>
      <c r="B89" s="10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ht="15.75">
      <c r="A90" s="108"/>
      <c r="B90" s="10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15.75">
      <c r="A91" s="108"/>
      <c r="B91" s="10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3" spans="1:31" ht="15.75">
      <c r="A93" s="383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</row>
  </sheetData>
  <sheetProtection/>
  <mergeCells count="41">
    <mergeCell ref="A39:AP39"/>
    <mergeCell ref="AB11:AC11"/>
    <mergeCell ref="AB12:AC12"/>
    <mergeCell ref="F12:G12"/>
    <mergeCell ref="AD12:AE12"/>
    <mergeCell ref="A93:AE93"/>
    <mergeCell ref="C10:C14"/>
    <mergeCell ref="F11:G11"/>
    <mergeCell ref="Z11:AA11"/>
    <mergeCell ref="D13:D14"/>
    <mergeCell ref="B10:B14"/>
    <mergeCell ref="L12:M12"/>
    <mergeCell ref="J11:K11"/>
    <mergeCell ref="J12:K12"/>
    <mergeCell ref="X11:Y11"/>
    <mergeCell ref="A4:AA4"/>
    <mergeCell ref="A5:AA5"/>
    <mergeCell ref="A7:AA7"/>
    <mergeCell ref="A8:AA8"/>
    <mergeCell ref="A9:AE9"/>
    <mergeCell ref="A10:A14"/>
    <mergeCell ref="P12:Q12"/>
    <mergeCell ref="R12:S12"/>
    <mergeCell ref="T12:U12"/>
    <mergeCell ref="V12:W12"/>
    <mergeCell ref="Z12:AA12"/>
    <mergeCell ref="H11:I11"/>
    <mergeCell ref="H12:I12"/>
    <mergeCell ref="N11:O11"/>
    <mergeCell ref="N12:O12"/>
    <mergeCell ref="L11:M11"/>
    <mergeCell ref="X12:Y12"/>
    <mergeCell ref="AF12:AG12"/>
    <mergeCell ref="F10:AG10"/>
    <mergeCell ref="AD11:AG11"/>
    <mergeCell ref="D10:E12"/>
    <mergeCell ref="E13:E14"/>
    <mergeCell ref="P11:Q11"/>
    <mergeCell ref="R11:S11"/>
    <mergeCell ref="T11:U11"/>
    <mergeCell ref="V11:W11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70" zoomScaleNormal="85" zoomScaleSheetLayoutView="70" workbookViewId="0" topLeftCell="A1">
      <selection activeCell="D29" sqref="D29"/>
    </sheetView>
  </sheetViews>
  <sheetFormatPr defaultColWidth="10.25390625" defaultRowHeight="12.75"/>
  <cols>
    <col min="1" max="1" width="10.125" style="81" customWidth="1"/>
    <col min="2" max="2" width="69.375" style="82" customWidth="1"/>
    <col min="3" max="4" width="19.00390625" style="79" customWidth="1"/>
    <col min="5" max="6" width="19.625" style="79" customWidth="1"/>
    <col min="7" max="8" width="20.25390625" style="79" customWidth="1"/>
    <col min="9" max="9" width="16.75390625" style="79" hidden="1" customWidth="1"/>
    <col min="10" max="10" width="22.125" style="79" customWidth="1"/>
    <col min="11" max="16384" width="10.25390625" style="79" customWidth="1"/>
  </cols>
  <sheetData>
    <row r="1" spans="1:52" ht="18.75">
      <c r="A1" s="1"/>
      <c r="B1" s="1"/>
      <c r="C1" s="1"/>
      <c r="D1" s="1"/>
      <c r="E1" s="1"/>
      <c r="F1" s="1"/>
      <c r="G1" s="2" t="s">
        <v>106</v>
      </c>
      <c r="H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T1" s="1"/>
      <c r="AU1" s="1"/>
      <c r="AV1" s="1"/>
      <c r="AW1" s="1"/>
      <c r="AX1" s="1"/>
      <c r="AY1" s="1"/>
      <c r="AZ1" s="1"/>
    </row>
    <row r="2" spans="1:52" ht="18.75">
      <c r="A2" s="1"/>
      <c r="B2" s="1"/>
      <c r="C2" s="1"/>
      <c r="D2" s="1"/>
      <c r="E2" s="1"/>
      <c r="F2" s="1"/>
      <c r="G2" s="3"/>
      <c r="H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AZ2" s="1"/>
    </row>
    <row r="3" spans="1:52" ht="18.75">
      <c r="A3" s="1"/>
      <c r="B3" s="1"/>
      <c r="C3" s="1"/>
      <c r="D3" s="1"/>
      <c r="E3" s="1"/>
      <c r="F3" s="1"/>
      <c r="G3" s="3"/>
      <c r="H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T3" s="1"/>
      <c r="AU3" s="1"/>
      <c r="AV3" s="1"/>
      <c r="AW3" s="1"/>
      <c r="AX3" s="1"/>
      <c r="AY3" s="1"/>
      <c r="AZ3" s="1"/>
    </row>
    <row r="4" spans="1:52" ht="18.75">
      <c r="A4" s="1"/>
      <c r="B4" s="1"/>
      <c r="C4" s="1"/>
      <c r="D4" s="1"/>
      <c r="E4" s="1"/>
      <c r="F4" s="1"/>
      <c r="G4" s="3"/>
      <c r="H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T4" s="1"/>
      <c r="AU4" s="1"/>
      <c r="AV4" s="1"/>
      <c r="AW4" s="1"/>
      <c r="AX4" s="1"/>
      <c r="AY4" s="1"/>
      <c r="AZ4" s="1"/>
    </row>
    <row r="5" spans="1:52" ht="15.75">
      <c r="A5" s="398" t="s">
        <v>22</v>
      </c>
      <c r="B5" s="398"/>
      <c r="C5" s="398"/>
      <c r="D5" s="398"/>
      <c r="E5" s="398"/>
      <c r="F5" s="398"/>
      <c r="G5" s="398"/>
      <c r="H5" s="216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ht="15.75">
      <c r="A6" s="399" t="s">
        <v>86</v>
      </c>
      <c r="B6" s="399"/>
      <c r="C6" s="399"/>
      <c r="D6" s="399"/>
      <c r="E6" s="399"/>
      <c r="F6" s="399"/>
      <c r="G6" s="399"/>
      <c r="H6" s="21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1"/>
      <c r="AU6" s="1"/>
      <c r="AV6" s="1"/>
      <c r="AW6" s="1"/>
      <c r="AX6" s="1"/>
      <c r="AY6" s="1"/>
      <c r="AZ6" s="1"/>
    </row>
    <row r="7" spans="1:8" ht="15.75">
      <c r="A7" s="400" t="s">
        <v>136</v>
      </c>
      <c r="B7" s="400"/>
      <c r="C7" s="400"/>
      <c r="D7" s="400"/>
      <c r="E7" s="400"/>
      <c r="F7" s="400"/>
      <c r="G7" s="400"/>
      <c r="H7" s="218"/>
    </row>
    <row r="8" spans="1:8" ht="4.5" customHeight="1">
      <c r="A8" s="401"/>
      <c r="B8" s="401"/>
      <c r="C8" s="401"/>
      <c r="D8" s="401"/>
      <c r="E8" s="401"/>
      <c r="F8" s="401"/>
      <c r="G8" s="401"/>
      <c r="H8" s="219"/>
    </row>
    <row r="9" spans="1:8" ht="15.75">
      <c r="A9" s="402" t="s">
        <v>2</v>
      </c>
      <c r="B9" s="402"/>
      <c r="C9" s="402"/>
      <c r="D9" s="402"/>
      <c r="E9" s="402"/>
      <c r="F9" s="402"/>
      <c r="G9" s="402"/>
      <c r="H9" s="220"/>
    </row>
    <row r="10" spans="1:8" ht="6.75" customHeight="1">
      <c r="A10" s="403"/>
      <c r="B10" s="403"/>
      <c r="C10" s="403"/>
      <c r="D10" s="403"/>
      <c r="E10" s="403"/>
      <c r="F10" s="403"/>
      <c r="G10" s="403"/>
      <c r="H10" s="81"/>
    </row>
    <row r="11" spans="1:33" ht="15.75">
      <c r="A11" s="390" t="s">
        <v>135</v>
      </c>
      <c r="B11" s="390"/>
      <c r="C11" s="390"/>
      <c r="D11" s="390"/>
      <c r="E11" s="390"/>
      <c r="F11" s="390"/>
      <c r="G11" s="390"/>
      <c r="H11" s="214"/>
      <c r="M11" s="82"/>
      <c r="R11" s="82"/>
      <c r="W11" s="82"/>
      <c r="AB11" s="82"/>
      <c r="AG11" s="82"/>
    </row>
    <row r="12" spans="1:8" ht="15.75">
      <c r="A12" s="391" t="s">
        <v>87</v>
      </c>
      <c r="B12" s="391"/>
      <c r="C12" s="391"/>
      <c r="D12" s="391"/>
      <c r="E12" s="391"/>
      <c r="F12" s="391"/>
      <c r="G12" s="391"/>
      <c r="H12" s="215"/>
    </row>
    <row r="13" spans="1:32" ht="16.5" thickBot="1">
      <c r="A13" s="79"/>
      <c r="B13" s="79"/>
      <c r="G13" s="83" t="s">
        <v>149</v>
      </c>
      <c r="H13" s="83"/>
      <c r="AB13" s="84"/>
      <c r="AC13" s="84"/>
      <c r="AD13" s="84"/>
      <c r="AE13" s="84"/>
      <c r="AF13" s="84"/>
    </row>
    <row r="14" spans="1:32" ht="15.75">
      <c r="A14" s="392" t="s">
        <v>23</v>
      </c>
      <c r="B14" s="394" t="s">
        <v>24</v>
      </c>
      <c r="C14" s="386" t="s">
        <v>107</v>
      </c>
      <c r="D14" s="387"/>
      <c r="E14" s="85" t="s">
        <v>134</v>
      </c>
      <c r="F14" s="85" t="s">
        <v>139</v>
      </c>
      <c r="G14" s="276" t="s">
        <v>25</v>
      </c>
      <c r="H14" s="86" t="s">
        <v>25</v>
      </c>
      <c r="AB14" s="84"/>
      <c r="AC14" s="84"/>
      <c r="AD14" s="84"/>
      <c r="AE14" s="84"/>
      <c r="AF14" s="84"/>
    </row>
    <row r="15" spans="1:8" ht="63">
      <c r="A15" s="393"/>
      <c r="B15" s="395"/>
      <c r="C15" s="87" t="s">
        <v>26</v>
      </c>
      <c r="D15" s="281" t="s">
        <v>152</v>
      </c>
      <c r="E15" s="87" t="s">
        <v>26</v>
      </c>
      <c r="F15" s="87" t="s">
        <v>26</v>
      </c>
      <c r="G15" s="277" t="s">
        <v>11</v>
      </c>
      <c r="H15" s="88" t="s">
        <v>11</v>
      </c>
    </row>
    <row r="16" spans="1:9" ht="15.75">
      <c r="A16" s="89">
        <v>1</v>
      </c>
      <c r="B16" s="292">
        <f>A16+1</f>
        <v>2</v>
      </c>
      <c r="C16" s="292">
        <f aca="true" t="shared" si="0" ref="C16:H16">B16+1</f>
        <v>3</v>
      </c>
      <c r="D16" s="292">
        <f t="shared" si="0"/>
        <v>4</v>
      </c>
      <c r="E16" s="292">
        <f t="shared" si="0"/>
        <v>5</v>
      </c>
      <c r="F16" s="292">
        <f t="shared" si="0"/>
        <v>6</v>
      </c>
      <c r="G16" s="292">
        <f t="shared" si="0"/>
        <v>7</v>
      </c>
      <c r="H16" s="292">
        <f t="shared" si="0"/>
        <v>8</v>
      </c>
      <c r="I16" s="100">
        <v>7</v>
      </c>
    </row>
    <row r="17" spans="1:256" ht="15.75">
      <c r="A17" s="396" t="s">
        <v>27</v>
      </c>
      <c r="B17" s="397"/>
      <c r="C17" s="203">
        <f>C18</f>
        <v>43.58483168938</v>
      </c>
      <c r="D17" s="283">
        <f>D18</f>
        <v>0.30391199999999996</v>
      </c>
      <c r="E17" s="203">
        <f>E18</f>
        <v>32.751867770804004</v>
      </c>
      <c r="F17" s="203">
        <f>F18</f>
        <v>38.71525715317728</v>
      </c>
      <c r="G17" s="278">
        <f>G18</f>
        <v>115.05195661336128</v>
      </c>
      <c r="H17" s="278">
        <f>F17+E17+D17</f>
        <v>71.77103692398128</v>
      </c>
      <c r="I17" s="90">
        <f>G17-F17-E17-C17</f>
        <v>0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9" ht="15.75">
      <c r="A18" s="77" t="s">
        <v>28</v>
      </c>
      <c r="B18" s="164" t="s">
        <v>29</v>
      </c>
      <c r="C18" s="191">
        <f>'прил.1'!Q34</f>
        <v>43.58483168938</v>
      </c>
      <c r="D18" s="204">
        <f>'прил.1'!Y30</f>
        <v>0.30391199999999996</v>
      </c>
      <c r="E18" s="191">
        <f>'прил.1'!AG34</f>
        <v>32.751867770804004</v>
      </c>
      <c r="F18" s="191">
        <f>'прил.1'!AO34</f>
        <v>38.71525715317728</v>
      </c>
      <c r="G18" s="279">
        <f>+C18+E18+F18</f>
        <v>115.05195661336128</v>
      </c>
      <c r="H18" s="279">
        <f>F18+E18+D18</f>
        <v>71.77103692398128</v>
      </c>
      <c r="I18" s="90">
        <f>G18-F18-E18-C18</f>
        <v>0</v>
      </c>
    </row>
    <row r="19" spans="1:9" ht="15.75">
      <c r="A19" s="77" t="s">
        <v>30</v>
      </c>
      <c r="B19" s="162" t="s">
        <v>31</v>
      </c>
      <c r="C19" s="191">
        <f>C18-C29-C39</f>
        <v>34.82042130493379</v>
      </c>
      <c r="D19" s="204">
        <f>D18-D29-D39</f>
        <v>0</v>
      </c>
      <c r="E19" s="191">
        <f>E18-E29-E39</f>
        <v>20.38246875357451</v>
      </c>
      <c r="F19" s="191">
        <f>F18-F29-F39</f>
        <v>21.725389742607735</v>
      </c>
      <c r="G19" s="279">
        <f>+C19+E19+F19</f>
        <v>76.92827980111603</v>
      </c>
      <c r="H19" s="279">
        <f>F19+E19+D19</f>
        <v>42.107858496182246</v>
      </c>
      <c r="I19" s="90">
        <f>G19-F19-E19-C19</f>
        <v>0</v>
      </c>
    </row>
    <row r="20" spans="1:8" ht="31.5">
      <c r="A20" s="77" t="s">
        <v>32</v>
      </c>
      <c r="B20" s="163" t="s">
        <v>88</v>
      </c>
      <c r="C20" s="191"/>
      <c r="D20" s="204"/>
      <c r="E20" s="191"/>
      <c r="F20" s="191"/>
      <c r="G20" s="279"/>
      <c r="H20" s="279"/>
    </row>
    <row r="21" spans="1:8" ht="15.75" hidden="1">
      <c r="A21" s="77"/>
      <c r="B21" s="165"/>
      <c r="C21" s="191"/>
      <c r="D21" s="204"/>
      <c r="E21" s="191"/>
      <c r="F21" s="191"/>
      <c r="G21" s="279"/>
      <c r="H21" s="279"/>
    </row>
    <row r="22" spans="1:8" ht="15.75" hidden="1">
      <c r="A22" s="77"/>
      <c r="B22" s="165"/>
      <c r="C22" s="191"/>
      <c r="D22" s="204"/>
      <c r="E22" s="191"/>
      <c r="F22" s="191"/>
      <c r="G22" s="279"/>
      <c r="H22" s="279"/>
    </row>
    <row r="23" spans="1:8" ht="15.75" hidden="1">
      <c r="A23" s="77"/>
      <c r="B23" s="165"/>
      <c r="C23" s="191"/>
      <c r="D23" s="204"/>
      <c r="E23" s="191"/>
      <c r="F23" s="191"/>
      <c r="G23" s="279"/>
      <c r="H23" s="279"/>
    </row>
    <row r="24" spans="1:8" ht="31.5">
      <c r="A24" s="77" t="s">
        <v>33</v>
      </c>
      <c r="B24" s="163" t="s">
        <v>89</v>
      </c>
      <c r="C24" s="191">
        <f>C19</f>
        <v>34.82042130493379</v>
      </c>
      <c r="D24" s="204">
        <f>D19</f>
        <v>0</v>
      </c>
      <c r="E24" s="204">
        <f>E19</f>
        <v>20.38246875357451</v>
      </c>
      <c r="F24" s="204">
        <f>F19</f>
        <v>21.725389742607735</v>
      </c>
      <c r="G24" s="279">
        <f>G19</f>
        <v>76.92827980111603</v>
      </c>
      <c r="H24" s="279">
        <f>F24+E24+D24</f>
        <v>42.107858496182246</v>
      </c>
    </row>
    <row r="25" spans="1:8" ht="15.75" hidden="1">
      <c r="A25" s="77"/>
      <c r="B25" s="163"/>
      <c r="C25" s="191"/>
      <c r="D25" s="204"/>
      <c r="E25" s="191"/>
      <c r="F25" s="191"/>
      <c r="G25" s="279"/>
      <c r="H25" s="279"/>
    </row>
    <row r="26" spans="1:8" ht="15.75" hidden="1">
      <c r="A26" s="77"/>
      <c r="B26" s="165"/>
      <c r="C26" s="191"/>
      <c r="D26" s="204"/>
      <c r="E26" s="191"/>
      <c r="F26" s="191"/>
      <c r="G26" s="279"/>
      <c r="H26" s="279"/>
    </row>
    <row r="27" spans="1:8" ht="15.75" hidden="1">
      <c r="A27" s="77"/>
      <c r="B27" s="165"/>
      <c r="C27" s="191"/>
      <c r="D27" s="204"/>
      <c r="E27" s="191"/>
      <c r="F27" s="191"/>
      <c r="G27" s="279"/>
      <c r="H27" s="279"/>
    </row>
    <row r="28" spans="1:8" ht="15.75">
      <c r="A28" s="77" t="s">
        <v>34</v>
      </c>
      <c r="B28" s="163" t="s">
        <v>35</v>
      </c>
      <c r="C28" s="191"/>
      <c r="D28" s="204"/>
      <c r="E28" s="191"/>
      <c r="F28" s="191"/>
      <c r="G28" s="279"/>
      <c r="H28" s="279"/>
    </row>
    <row r="29" spans="1:9" ht="15.75">
      <c r="A29" s="77" t="s">
        <v>36</v>
      </c>
      <c r="B29" s="163" t="s">
        <v>37</v>
      </c>
      <c r="C29" s="191">
        <f>C31</f>
        <v>2.028360836216216</v>
      </c>
      <c r="D29" s="204">
        <f>D31</f>
        <v>0.25326</v>
      </c>
      <c r="E29" s="191">
        <f>E31</f>
        <v>6.918739727162158</v>
      </c>
      <c r="F29" s="191">
        <f>F31</f>
        <v>10.545734189999994</v>
      </c>
      <c r="G29" s="279">
        <f>+C29+E29+F29</f>
        <v>19.492834753378368</v>
      </c>
      <c r="H29" s="279">
        <f>F29+E29+D29</f>
        <v>17.717733917162153</v>
      </c>
      <c r="I29" s="90">
        <f>G29-F29-E29-C29</f>
        <v>0</v>
      </c>
    </row>
    <row r="30" spans="1:8" ht="31.5">
      <c r="A30" s="77" t="s">
        <v>38</v>
      </c>
      <c r="B30" s="163" t="s">
        <v>90</v>
      </c>
      <c r="C30" s="191">
        <f>C31</f>
        <v>2.028360836216216</v>
      </c>
      <c r="D30" s="204">
        <f>D31</f>
        <v>0.25326</v>
      </c>
      <c r="E30" s="191">
        <f>E31</f>
        <v>6.918739727162158</v>
      </c>
      <c r="F30" s="191">
        <f>F31</f>
        <v>10.545734189999994</v>
      </c>
      <c r="G30" s="279">
        <f>G31</f>
        <v>19.492834753378368</v>
      </c>
      <c r="H30" s="279">
        <f>F30+E30+D30</f>
        <v>17.717733917162153</v>
      </c>
    </row>
    <row r="31" spans="1:9" ht="15.75">
      <c r="A31" s="77" t="s">
        <v>91</v>
      </c>
      <c r="B31" s="165" t="s">
        <v>130</v>
      </c>
      <c r="C31" s="191">
        <f>'прил.1'!U34</f>
        <v>2.028360836216216</v>
      </c>
      <c r="D31" s="204">
        <f>'прил.1'!AC30</f>
        <v>0.25326</v>
      </c>
      <c r="E31" s="191">
        <f>'прил.1'!AK34</f>
        <v>6.918739727162158</v>
      </c>
      <c r="F31" s="191">
        <f>'прил.1'!AS34</f>
        <v>10.545734189999994</v>
      </c>
      <c r="G31" s="279">
        <f>+C31+E31+F31</f>
        <v>19.492834753378368</v>
      </c>
      <c r="H31" s="279">
        <f>F31+E31+D31</f>
        <v>17.717733917162153</v>
      </c>
      <c r="I31" s="90">
        <f>G31-F31-E31-C31</f>
        <v>0</v>
      </c>
    </row>
    <row r="32" spans="1:8" ht="15.75" hidden="1">
      <c r="A32" s="77"/>
      <c r="B32" s="165"/>
      <c r="C32" s="191"/>
      <c r="D32" s="204"/>
      <c r="E32" s="191"/>
      <c r="F32" s="191"/>
      <c r="G32" s="279"/>
      <c r="H32" s="279"/>
    </row>
    <row r="33" spans="1:8" ht="15.75" hidden="1">
      <c r="A33" s="77"/>
      <c r="B33" s="165"/>
      <c r="C33" s="191"/>
      <c r="D33" s="204"/>
      <c r="E33" s="191"/>
      <c r="F33" s="191"/>
      <c r="G33" s="279"/>
      <c r="H33" s="279"/>
    </row>
    <row r="34" spans="1:8" ht="15.75">
      <c r="A34" s="77" t="s">
        <v>39</v>
      </c>
      <c r="B34" s="163" t="s">
        <v>93</v>
      </c>
      <c r="C34" s="191"/>
      <c r="D34" s="204"/>
      <c r="E34" s="191"/>
      <c r="F34" s="191"/>
      <c r="G34" s="279"/>
      <c r="H34" s="279"/>
    </row>
    <row r="35" spans="1:8" ht="31.5">
      <c r="A35" s="77" t="s">
        <v>40</v>
      </c>
      <c r="B35" s="163" t="s">
        <v>41</v>
      </c>
      <c r="C35" s="191"/>
      <c r="D35" s="204"/>
      <c r="E35" s="191"/>
      <c r="F35" s="191"/>
      <c r="G35" s="279"/>
      <c r="H35" s="279"/>
    </row>
    <row r="36" spans="1:8" ht="15.75" hidden="1">
      <c r="A36" s="77" t="s">
        <v>94</v>
      </c>
      <c r="B36" s="165" t="s">
        <v>92</v>
      </c>
      <c r="C36" s="191"/>
      <c r="D36" s="204"/>
      <c r="E36" s="191"/>
      <c r="F36" s="191"/>
      <c r="G36" s="279"/>
      <c r="H36" s="279"/>
    </row>
    <row r="37" spans="1:8" ht="15.75" hidden="1">
      <c r="A37" s="77"/>
      <c r="B37" s="165"/>
      <c r="C37" s="191"/>
      <c r="D37" s="204"/>
      <c r="E37" s="191"/>
      <c r="F37" s="191"/>
      <c r="G37" s="279"/>
      <c r="H37" s="279"/>
    </row>
    <row r="38" spans="1:8" ht="15.75" hidden="1">
      <c r="A38" s="77"/>
      <c r="B38" s="165"/>
      <c r="C38" s="191"/>
      <c r="D38" s="204"/>
      <c r="E38" s="191"/>
      <c r="F38" s="191"/>
      <c r="G38" s="279"/>
      <c r="H38" s="279"/>
    </row>
    <row r="39" spans="1:10" s="91" customFormat="1" ht="15.75">
      <c r="A39" s="77" t="s">
        <v>42</v>
      </c>
      <c r="B39" s="162" t="s">
        <v>43</v>
      </c>
      <c r="C39" s="191">
        <f>'прил.1'!W34</f>
        <v>6.736049548230001</v>
      </c>
      <c r="D39" s="204">
        <f>'прил.1'!AE30</f>
        <v>0.050652</v>
      </c>
      <c r="E39" s="191">
        <f>'прил.1'!AM34</f>
        <v>5.450659290067335</v>
      </c>
      <c r="F39" s="191">
        <f>'прил.1'!AU34</f>
        <v>6.4441332205695465</v>
      </c>
      <c r="G39" s="279">
        <f>+C39+E39+F39</f>
        <v>18.630842058866882</v>
      </c>
      <c r="H39" s="279">
        <f>F39+E39+D39</f>
        <v>11.945444510636882</v>
      </c>
      <c r="I39" s="90">
        <f>G39-F39-E39-C39</f>
        <v>0</v>
      </c>
      <c r="J39" s="195"/>
    </row>
    <row r="40" spans="1:8" ht="15.75">
      <c r="A40" s="77" t="s">
        <v>44</v>
      </c>
      <c r="B40" s="162" t="s">
        <v>45</v>
      </c>
      <c r="C40" s="191"/>
      <c r="D40" s="191"/>
      <c r="E40" s="191"/>
      <c r="F40" s="191"/>
      <c r="G40" s="279"/>
      <c r="H40" s="192"/>
    </row>
    <row r="41" spans="1:10" ht="18.75">
      <c r="A41" s="77" t="s">
        <v>46</v>
      </c>
      <c r="B41" s="163" t="s">
        <v>95</v>
      </c>
      <c r="C41" s="191"/>
      <c r="D41" s="191"/>
      <c r="E41" s="191"/>
      <c r="F41" s="191"/>
      <c r="G41" s="279"/>
      <c r="H41" s="192"/>
      <c r="I41" s="92"/>
      <c r="J41" s="93"/>
    </row>
    <row r="42" spans="1:10" ht="18.75">
      <c r="A42" s="77" t="s">
        <v>96</v>
      </c>
      <c r="B42" s="163" t="s">
        <v>97</v>
      </c>
      <c r="C42" s="191"/>
      <c r="D42" s="191"/>
      <c r="E42" s="191"/>
      <c r="F42" s="191"/>
      <c r="G42" s="279"/>
      <c r="H42" s="192"/>
      <c r="I42" s="92"/>
      <c r="J42" s="93"/>
    </row>
    <row r="43" spans="1:8" ht="15.75">
      <c r="A43" s="77" t="s">
        <v>47</v>
      </c>
      <c r="B43" s="164" t="s">
        <v>48</v>
      </c>
      <c r="C43" s="191"/>
      <c r="D43" s="191"/>
      <c r="E43" s="191"/>
      <c r="F43" s="191"/>
      <c r="G43" s="279"/>
      <c r="H43" s="192"/>
    </row>
    <row r="44" spans="1:8" ht="15.75">
      <c r="A44" s="77" t="s">
        <v>49</v>
      </c>
      <c r="B44" s="162" t="s">
        <v>50</v>
      </c>
      <c r="C44" s="191"/>
      <c r="D44" s="191"/>
      <c r="E44" s="191"/>
      <c r="F44" s="191"/>
      <c r="G44" s="279"/>
      <c r="H44" s="192"/>
    </row>
    <row r="45" spans="1:8" ht="15.75">
      <c r="A45" s="77" t="s">
        <v>51</v>
      </c>
      <c r="B45" s="162" t="s">
        <v>52</v>
      </c>
      <c r="C45" s="191"/>
      <c r="D45" s="191"/>
      <c r="E45" s="191"/>
      <c r="F45" s="191"/>
      <c r="G45" s="279"/>
      <c r="H45" s="192"/>
    </row>
    <row r="46" spans="1:8" ht="15.75">
      <c r="A46" s="77" t="s">
        <v>53</v>
      </c>
      <c r="B46" s="162" t="s">
        <v>54</v>
      </c>
      <c r="C46" s="191"/>
      <c r="D46" s="191"/>
      <c r="E46" s="191"/>
      <c r="F46" s="191"/>
      <c r="G46" s="279"/>
      <c r="H46" s="192"/>
    </row>
    <row r="47" spans="1:8" ht="15.75">
      <c r="A47" s="77" t="s">
        <v>55</v>
      </c>
      <c r="B47" s="162" t="s">
        <v>56</v>
      </c>
      <c r="C47" s="191"/>
      <c r="D47" s="191"/>
      <c r="E47" s="191"/>
      <c r="F47" s="191"/>
      <c r="G47" s="279"/>
      <c r="H47" s="192"/>
    </row>
    <row r="48" spans="1:8" ht="15.75">
      <c r="A48" s="77" t="s">
        <v>57</v>
      </c>
      <c r="B48" s="162" t="s">
        <v>98</v>
      </c>
      <c r="C48" s="191"/>
      <c r="D48" s="191"/>
      <c r="E48" s="191"/>
      <c r="F48" s="191"/>
      <c r="G48" s="279"/>
      <c r="H48" s="192"/>
    </row>
    <row r="49" spans="1:8" ht="15.75">
      <c r="A49" s="77" t="s">
        <v>58</v>
      </c>
      <c r="B49" s="163" t="s">
        <v>99</v>
      </c>
      <c r="C49" s="191"/>
      <c r="D49" s="191"/>
      <c r="E49" s="191"/>
      <c r="F49" s="191"/>
      <c r="G49" s="279"/>
      <c r="H49" s="192"/>
    </row>
    <row r="50" spans="1:8" ht="31.5">
      <c r="A50" s="77" t="s">
        <v>59</v>
      </c>
      <c r="B50" s="165" t="s">
        <v>100</v>
      </c>
      <c r="C50" s="191"/>
      <c r="D50" s="191"/>
      <c r="E50" s="191"/>
      <c r="F50" s="191"/>
      <c r="G50" s="279"/>
      <c r="H50" s="192"/>
    </row>
    <row r="51" spans="1:8" ht="31.5">
      <c r="A51" s="77" t="s">
        <v>60</v>
      </c>
      <c r="B51" s="163" t="s">
        <v>101</v>
      </c>
      <c r="C51" s="191"/>
      <c r="D51" s="191"/>
      <c r="E51" s="191"/>
      <c r="F51" s="191"/>
      <c r="G51" s="279"/>
      <c r="H51" s="192"/>
    </row>
    <row r="52" spans="1:8" ht="47.25">
      <c r="A52" s="77" t="s">
        <v>61</v>
      </c>
      <c r="B52" s="165" t="s">
        <v>102</v>
      </c>
      <c r="C52" s="191"/>
      <c r="D52" s="191"/>
      <c r="E52" s="191"/>
      <c r="F52" s="191"/>
      <c r="G52" s="279"/>
      <c r="H52" s="192"/>
    </row>
    <row r="53" spans="1:8" ht="15.75">
      <c r="A53" s="77" t="s">
        <v>62</v>
      </c>
      <c r="B53" s="162" t="s">
        <v>63</v>
      </c>
      <c r="C53" s="191"/>
      <c r="D53" s="191"/>
      <c r="E53" s="191"/>
      <c r="F53" s="191"/>
      <c r="G53" s="279"/>
      <c r="H53" s="192"/>
    </row>
    <row r="54" spans="1:8" ht="16.5" thickBot="1">
      <c r="A54" s="78" t="s">
        <v>64</v>
      </c>
      <c r="B54" s="166" t="s">
        <v>65</v>
      </c>
      <c r="C54" s="193"/>
      <c r="D54" s="193"/>
      <c r="E54" s="193"/>
      <c r="F54" s="193"/>
      <c r="G54" s="280"/>
      <c r="H54" s="194"/>
    </row>
    <row r="55" spans="3:8" ht="15.75">
      <c r="C55" s="94"/>
      <c r="D55" s="94"/>
      <c r="E55" s="94"/>
      <c r="F55" s="94"/>
      <c r="G55" s="94"/>
      <c r="H55" s="94"/>
    </row>
    <row r="56" spans="1:45" ht="83.25" customHeight="1">
      <c r="A56" s="48"/>
      <c r="B56" s="29"/>
      <c r="C56" s="49"/>
      <c r="D56" s="49"/>
      <c r="E56" s="49"/>
      <c r="F56" s="49"/>
      <c r="G56" s="49"/>
      <c r="H56" s="4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 ht="20.25" customHeight="1">
      <c r="A57" s="331"/>
      <c r="B57" s="331"/>
      <c r="C57" s="331"/>
      <c r="D57" s="331"/>
      <c r="E57" s="331"/>
      <c r="F57" s="331"/>
      <c r="G57" s="331"/>
      <c r="H57" s="208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3" ht="15.75">
      <c r="A58" s="388"/>
      <c r="B58" s="388"/>
      <c r="C58" s="388"/>
      <c r="D58" s="388"/>
      <c r="E58" s="388"/>
      <c r="F58" s="388"/>
      <c r="G58" s="388"/>
      <c r="H58" s="2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5.75">
      <c r="A59" s="388"/>
      <c r="B59" s="388"/>
      <c r="C59" s="388"/>
      <c r="D59" s="388"/>
      <c r="E59" s="388"/>
      <c r="F59" s="388"/>
      <c r="G59" s="388"/>
      <c r="H59" s="2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9" ht="15.75">
      <c r="A60" s="342"/>
      <c r="B60" s="342"/>
      <c r="C60" s="342"/>
      <c r="D60" s="342"/>
      <c r="E60" s="342"/>
      <c r="F60" s="342"/>
      <c r="G60" s="342"/>
      <c r="H60" s="210"/>
      <c r="I60" s="10"/>
    </row>
    <row r="61" spans="1:8" ht="15.75">
      <c r="A61" s="389"/>
      <c r="B61" s="389"/>
      <c r="C61" s="389"/>
      <c r="D61" s="389"/>
      <c r="E61" s="389"/>
      <c r="F61" s="389"/>
      <c r="G61" s="389"/>
      <c r="H61" s="213"/>
    </row>
    <row r="63" spans="3:8" ht="15.75">
      <c r="C63" s="95"/>
      <c r="D63" s="95"/>
      <c r="E63" s="95"/>
      <c r="F63" s="95"/>
      <c r="G63" s="95"/>
      <c r="H63" s="95"/>
    </row>
    <row r="64" spans="3:6" ht="15.75">
      <c r="C64" s="96"/>
      <c r="D64" s="96"/>
      <c r="E64" s="96"/>
      <c r="F64" s="96"/>
    </row>
  </sheetData>
  <sheetProtection/>
  <mergeCells count="17">
    <mergeCell ref="A10:G10"/>
    <mergeCell ref="A11:G11"/>
    <mergeCell ref="A12:G12"/>
    <mergeCell ref="A14:A15"/>
    <mergeCell ref="B14:B15"/>
    <mergeCell ref="A17:B17"/>
    <mergeCell ref="A5:G5"/>
    <mergeCell ref="A6:G6"/>
    <mergeCell ref="A7:G7"/>
    <mergeCell ref="A8:G8"/>
    <mergeCell ref="A9:G9"/>
    <mergeCell ref="C14:D14"/>
    <mergeCell ref="A57:G57"/>
    <mergeCell ref="A58:G58"/>
    <mergeCell ref="A59:G59"/>
    <mergeCell ref="A60:G60"/>
    <mergeCell ref="A61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2021-04-05T11:54:39Z</cp:lastPrinted>
  <dcterms:created xsi:type="dcterms:W3CDTF">2004-09-19T06:34:55Z</dcterms:created>
  <dcterms:modified xsi:type="dcterms:W3CDTF">2022-04-13T06:27:23Z</dcterms:modified>
  <cp:category/>
  <cp:version/>
  <cp:contentType/>
  <cp:contentStatus/>
</cp:coreProperties>
</file>